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ул.Юности, 35А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<sst xmlns="http://schemas.openxmlformats.org/spreadsheetml/2006/main" count="80" uniqueCount="46">
  <si>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ООО "ДРЭП ДСК 2005"</t>
  </si>
  <si>
    <t xml:space="preserve">Годовой отчёт  о  выполнении договора управления МКД  №  35 А  по бульвару Юности </t>
  </si>
  <si>
    <t xml:space="preserve">за 2018  год </t>
  </si>
  <si>
    <t>1. Характеристика жилого дома</t>
  </si>
  <si>
    <t>Общая площадь жилых, нежилых  помещений</t>
  </si>
  <si>
    <t>кв.м</t>
  </si>
  <si>
    <t>Общая площадь жилых помещений</t>
  </si>
  <si>
    <t>Общая площадь нежилых помещений</t>
  </si>
  <si>
    <t>2. Показатели деятельности по обслуживанию МКД   № 35 А,  бул.Юности</t>
  </si>
  <si>
    <t xml:space="preserve">Задолженность за содержание жилых, нежилых помещений, ОДН   на  01.01.2019  года </t>
  </si>
  <si>
    <t>руб.</t>
  </si>
  <si>
    <t xml:space="preserve">Сумма доходов, начисленных  за оказание услуг по управлению и обслуживанию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</si>
  <si>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</si>
  <si>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</si>
  <si>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</si>
  <si>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</si>
  <si>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</si>
  <si>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и обслуживанию  МКД </t>
  </si>
  <si>
    <t>Материалы</t>
  </si>
  <si>
    <t>Услуги привлеченного  транспорта</t>
  </si>
  <si>
    <t>Оплата за электроэнергию ОДН</t>
  </si>
  <si>
    <t>Оплата труда основного персонала ЖКХ</t>
  </si>
  <si>
    <t>дворник, уборщик лестничных клеток, слесарь, сварщик, плотник,  кладовщик, электромонтер, договора услуг, погрузка КГМ</t>
  </si>
  <si>
    <t>Страховые взносы из фонда з/платы работников ЖКХ в ПФ, ФМС</t>
  </si>
  <si>
    <t>дворник, уборщик лестничных клеток, слесарь, сварщик, плотник, кладовщик, электромонтер, договора услуг, погрузка КГМ</t>
  </si>
  <si>
    <t>Аварийно-диспетчерское  техобслуживание</t>
  </si>
  <si>
    <t>Дератизация и дезинсекция</t>
  </si>
  <si>
    <t xml:space="preserve">Утилизация ламп </t>
  </si>
  <si>
    <t>Ремонт газонокосилок, электроинструментов, прочее</t>
  </si>
  <si>
    <t>Проверка  дымоходов и вентканалов</t>
  </si>
  <si>
    <t xml:space="preserve">Техническое обслуживание вводных и внутренних газопроводов </t>
  </si>
  <si>
    <t>Амортизация ОС</t>
  </si>
  <si>
    <t>Ремонт кровли, межпанельных швов</t>
  </si>
  <si>
    <t xml:space="preserve">Ремонт подъездов </t>
  </si>
  <si>
    <t xml:space="preserve">Провдение оценки тех.освидетельствования лифтов  "Безопасность лифтов" </t>
  </si>
  <si>
    <t>Страхование производственных объектов лифтов, гражданской ответственности</t>
  </si>
  <si>
    <t>Содержание транспорта</t>
  </si>
  <si>
    <t>Общехозяйственные расходы</t>
  </si>
  <si>
    <t xml:space="preserve">Прочие прямые расходы </t>
  </si>
  <si>
    <t>Формирование  и печать единых платежных документов  ( ЕПД)</t>
  </si>
  <si>
    <t xml:space="preserve">Охрана труда, спец.оценка условий труда </t>
  </si>
  <si>
    <t>Техобслуживание и ремонт кассового аппарата</t>
  </si>
  <si>
    <t>Расходы, связанные с налогообложением</t>
  </si>
  <si>
    <t>Финансовый результат</t>
  </si>
  <si>
    <t xml:space="preserve">Администрация ООО "ДРЭП ДСК 2005" </t>
  </si>
  <si>
    <t>Прочие доходы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</si>
</sst>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;[Red]\-#,###.00"/>
    <numFmt numFmtId="165" formatCode="#,##0.00_ ;[Red]\-#,##0.00\ "/>
    <numFmt numFmtId="166" formatCode="_-* #,##0.00&quot;р.&quot;_-;\-* #,##0.00&quot;р.&quot;_-;_-* \-??&quot;р.&quot;_-;_-@_-"/>
    <numFmt numFmtId="167" formatCode="#,##0.00;\-#,##0.00"/>
    <numFmt numFmtId="168" formatCode="#,##0.00;[Red]\-#,##0.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5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center" vertical="center"/>
      <protection/>
    </xf>
    <xf numFmtId="167" fontId="4" fillId="0" borderId="0" xfId="42" applyNumberFormat="1" applyFont="1" applyFill="1" applyBorder="1" applyAlignment="1" applyProtection="1">
      <alignment horizontal="right" vertical="center"/>
      <protection/>
    </xf>
    <xf numFmtId="167" fontId="4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167" fontId="6" fillId="0" borderId="0" xfId="42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/>
    </xf>
    <xf numFmtId="168" fontId="3" fillId="34" borderId="10" xfId="42" applyNumberFormat="1" applyFont="1" applyFill="1" applyBorder="1" applyAlignment="1" applyProtection="1">
      <alignment horizontal="center" vertical="center"/>
      <protection/>
    </xf>
    <xf numFmtId="164" fontId="8" fillId="0" borderId="0" xfId="42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168" fontId="3" fillId="0" borderId="0" xfId="42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4" fontId="3" fillId="0" borderId="0" xfId="42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52"/>
  <sheetViews>
    <sheetView tabSelected="1" zoomScale="110" zoomScaleNormal="110" zoomScalePageLayoutView="0" workbookViewId="0" topLeftCell="A25">
      <selection activeCell="F38" sqref="F38"/>
    </sheetView>
  </sheetViews>
  <sheetFormatPr defaultColWidth="11.625" defaultRowHeight="12.75"/>
  <cols>
    <col min="1" max="1" width="4.125" style="1" customWidth="1"/>
    <col min="2" max="2" width="3.375" style="1" customWidth="1"/>
    <col min="3" max="3" width="48.875" style="1" customWidth="1"/>
    <col min="4" max="4" width="39.625" style="1" customWidth="1"/>
    <col min="5" max="5" width="9.25390625" style="1" customWidth="1"/>
    <col min="6" max="6" width="17.75390625" style="2" customWidth="1"/>
    <col min="7" max="7" width="11.625" style="3" customWidth="1"/>
    <col min="8" max="8" width="12.125" style="1" customWidth="1"/>
    <col min="9" max="230" width="9.125" style="1" customWidth="1"/>
  </cols>
  <sheetData>
    <row r="1" spans="2:7" ht="12.75" customHeight="1">
      <c r="B1" s="43" t="s">
        <v>0</v>
      </c>
      <c r="C1" s="43"/>
      <c r="D1" s="43"/>
      <c r="E1" s="43"/>
      <c r="F1" s="43"/>
      <c r="G1" s="4"/>
    </row>
    <row r="2" spans="2:7" ht="12.75" customHeight="1">
      <c r="B2" s="5"/>
      <c r="C2" s="5"/>
      <c r="D2" s="5"/>
      <c r="E2" s="5"/>
      <c r="F2" s="5"/>
      <c r="G2" s="4"/>
    </row>
    <row r="3" spans="2:7" ht="12.75" customHeight="1">
      <c r="B3" s="43" t="s">
        <v>1</v>
      </c>
      <c r="C3" s="43"/>
      <c r="D3" s="43"/>
      <c r="E3" s="43"/>
      <c r="F3" s="43"/>
      <c r="G3" s="6"/>
    </row>
    <row r="4" spans="2:7" ht="15.75">
      <c r="B4" s="44" t="s">
        <v>2</v>
      </c>
      <c r="C4" s="44"/>
      <c r="D4" s="44"/>
      <c r="E4" s="44"/>
      <c r="F4" s="44"/>
      <c r="G4" s="7"/>
    </row>
    <row r="5" spans="2:7" ht="15.75">
      <c r="B5" s="45"/>
      <c r="C5" s="45"/>
      <c r="D5" s="45"/>
      <c r="E5" s="45"/>
      <c r="F5" s="45"/>
      <c r="G5" s="7"/>
    </row>
    <row r="6" spans="2:7" s="8" customFormat="1" ht="16.5" customHeight="1">
      <c r="B6" s="46" t="s">
        <v>3</v>
      </c>
      <c r="C6" s="46"/>
      <c r="D6" s="46"/>
      <c r="E6" s="46"/>
      <c r="F6" s="46"/>
      <c r="G6" s="9"/>
    </row>
    <row r="7" spans="2:7" s="8" customFormat="1" ht="16.5" customHeight="1">
      <c r="B7" s="47" t="s">
        <v>4</v>
      </c>
      <c r="C7" s="47"/>
      <c r="D7" s="47"/>
      <c r="E7" s="10" t="s">
        <v>5</v>
      </c>
      <c r="F7" s="11">
        <f>F8+F9</f>
        <v>12156.5</v>
      </c>
      <c r="G7" s="12"/>
    </row>
    <row r="8" spans="2:7" s="13" customFormat="1" ht="16.5" customHeight="1">
      <c r="B8" s="48" t="s">
        <v>6</v>
      </c>
      <c r="C8" s="48"/>
      <c r="D8" s="48"/>
      <c r="E8" s="10" t="s">
        <v>5</v>
      </c>
      <c r="F8" s="14">
        <v>12021.8</v>
      </c>
      <c r="G8" s="7"/>
    </row>
    <row r="9" spans="2:7" s="13" customFormat="1" ht="16.5" customHeight="1">
      <c r="B9" s="48" t="s">
        <v>7</v>
      </c>
      <c r="C9" s="48"/>
      <c r="D9" s="48"/>
      <c r="E9" s="10" t="s">
        <v>5</v>
      </c>
      <c r="F9" s="14">
        <v>134.7</v>
      </c>
      <c r="G9" s="7"/>
    </row>
    <row r="10" spans="2:7" s="15" customFormat="1" ht="12.75" customHeight="1">
      <c r="B10" s="49" t="s">
        <v>8</v>
      </c>
      <c r="C10" s="49"/>
      <c r="D10" s="49"/>
      <c r="E10" s="49"/>
      <c r="F10" s="49"/>
      <c r="G10" s="17"/>
    </row>
    <row r="11" spans="1:7" s="15" customFormat="1" ht="15">
      <c r="A11" s="18"/>
      <c r="B11" s="49"/>
      <c r="C11" s="49"/>
      <c r="D11" s="49"/>
      <c r="E11" s="49"/>
      <c r="F11" s="49"/>
      <c r="G11" s="17"/>
    </row>
    <row r="12" spans="1:7" s="15" customFormat="1" ht="15.75">
      <c r="A12" s="18"/>
      <c r="B12" s="16"/>
      <c r="C12" s="16"/>
      <c r="D12" s="16"/>
      <c r="E12" s="16"/>
      <c r="F12" s="16"/>
      <c r="G12" s="17"/>
    </row>
    <row r="13" spans="1:7" s="15" customFormat="1" ht="13.5" customHeight="1">
      <c r="A13" s="18"/>
      <c r="B13" s="50" t="s">
        <v>9</v>
      </c>
      <c r="C13" s="50"/>
      <c r="D13" s="50"/>
      <c r="E13" s="19" t="s">
        <v>10</v>
      </c>
      <c r="F13" s="20">
        <v>180054.68</v>
      </c>
      <c r="G13" s="21"/>
    </row>
    <row r="14" spans="1:7" s="15" customFormat="1" ht="15.75">
      <c r="A14" s="18"/>
      <c r="B14" s="51"/>
      <c r="C14" s="51"/>
      <c r="D14" s="51"/>
      <c r="E14" s="51"/>
      <c r="F14" s="51"/>
      <c r="G14" s="22"/>
    </row>
    <row r="15" spans="1:7" s="15" customFormat="1" ht="13.5" customHeight="1">
      <c r="A15" s="18"/>
      <c r="B15" s="52" t="s">
        <v>11</v>
      </c>
      <c r="C15" s="52"/>
      <c r="D15" s="52"/>
      <c r="E15" s="23" t="s">
        <v>10</v>
      </c>
      <c r="F15" s="11">
        <f>F17+F19+F21</f>
        <v>1557994.49</v>
      </c>
      <c r="G15" s="7"/>
    </row>
    <row r="16" spans="1:7" s="15" customFormat="1" ht="13.5" customHeight="1">
      <c r="A16" s="18"/>
      <c r="B16" s="53" t="s">
        <v>12</v>
      </c>
      <c r="C16" s="53"/>
      <c r="D16" s="53"/>
      <c r="E16" s="24"/>
      <c r="F16" s="25"/>
      <c r="G16" s="7"/>
    </row>
    <row r="17" spans="1:7" s="15" customFormat="1" ht="13.5" customHeight="1">
      <c r="A17" s="18"/>
      <c r="B17" s="54" t="s">
        <v>13</v>
      </c>
      <c r="C17" s="54"/>
      <c r="D17" s="54"/>
      <c r="E17" s="24" t="s">
        <v>10</v>
      </c>
      <c r="F17" s="25">
        <f>11664+1220027.52</f>
        <v>1231691.52</v>
      </c>
      <c r="G17" s="21"/>
    </row>
    <row r="18" spans="1:7" s="15" customFormat="1" ht="13.5" customHeight="1">
      <c r="A18" s="18"/>
      <c r="B18" s="55" t="s">
        <v>14</v>
      </c>
      <c r="C18" s="55"/>
      <c r="D18" s="55"/>
      <c r="E18" s="24" t="s">
        <v>10</v>
      </c>
      <c r="F18" s="20">
        <f>26152.58+1187007.91</f>
        <v>1213160.49</v>
      </c>
      <c r="G18" s="21"/>
    </row>
    <row r="19" spans="1:7" s="15" customFormat="1" ht="13.5" customHeight="1">
      <c r="A19" s="18"/>
      <c r="B19" s="54" t="s">
        <v>15</v>
      </c>
      <c r="C19" s="54"/>
      <c r="D19" s="54"/>
      <c r="E19" s="24" t="s">
        <v>10</v>
      </c>
      <c r="F19" s="25">
        <v>305648.74</v>
      </c>
      <c r="G19" s="21"/>
    </row>
    <row r="20" spans="1:7" s="15" customFormat="1" ht="13.5" customHeight="1">
      <c r="A20" s="18"/>
      <c r="B20" s="55" t="s">
        <v>16</v>
      </c>
      <c r="C20" s="55"/>
      <c r="D20" s="55"/>
      <c r="E20" s="19" t="s">
        <v>10</v>
      </c>
      <c r="F20" s="20">
        <v>299023.25</v>
      </c>
      <c r="G20" s="21"/>
    </row>
    <row r="21" spans="1:7" s="15" customFormat="1" ht="13.5" customHeight="1">
      <c r="A21" s="18"/>
      <c r="B21" s="55" t="s">
        <v>45</v>
      </c>
      <c r="C21" s="55"/>
      <c r="D21" s="55"/>
      <c r="E21" s="19" t="s">
        <v>10</v>
      </c>
      <c r="F21" s="20">
        <v>20654.23</v>
      </c>
      <c r="G21" s="21"/>
    </row>
    <row r="22" spans="1:7" s="15" customFormat="1" ht="13.5" customHeight="1">
      <c r="A22" s="18"/>
      <c r="B22" s="53"/>
      <c r="C22" s="53"/>
      <c r="D22" s="53"/>
      <c r="E22" s="53"/>
      <c r="F22" s="53"/>
      <c r="G22" s="17"/>
    </row>
    <row r="23" spans="2:8" s="15" customFormat="1" ht="24.75" customHeight="1">
      <c r="B23" s="52" t="s">
        <v>17</v>
      </c>
      <c r="C23" s="52"/>
      <c r="D23" s="52"/>
      <c r="E23" s="23" t="s">
        <v>10</v>
      </c>
      <c r="F23" s="11">
        <f>F25+F26+F27+F28+F30+F32+F33+F34+F35+F36+F37+F38+F39+F40+F41+F42+F43+F44+F45+F49</f>
        <v>2525968.77282</v>
      </c>
      <c r="G23" s="7"/>
      <c r="H23" s="26"/>
    </row>
    <row r="24" spans="2:7" s="15" customFormat="1" ht="13.5" customHeight="1">
      <c r="B24" s="53" t="s">
        <v>12</v>
      </c>
      <c r="C24" s="53"/>
      <c r="D24" s="53"/>
      <c r="E24" s="24"/>
      <c r="F24" s="24"/>
      <c r="G24" s="7"/>
    </row>
    <row r="25" spans="2:7" s="15" customFormat="1" ht="13.5" customHeight="1">
      <c r="B25" s="27">
        <v>1</v>
      </c>
      <c r="C25" s="56" t="s">
        <v>18</v>
      </c>
      <c r="D25" s="56"/>
      <c r="E25" s="27" t="s">
        <v>10</v>
      </c>
      <c r="F25" s="28">
        <f>6009.3+4571.06+78385.33+75128.69</f>
        <v>164094.38</v>
      </c>
      <c r="G25" s="29"/>
    </row>
    <row r="26" spans="2:7" s="15" customFormat="1" ht="13.5" customHeight="1">
      <c r="B26" s="27">
        <v>2</v>
      </c>
      <c r="C26" s="57" t="s">
        <v>19</v>
      </c>
      <c r="D26" s="57"/>
      <c r="E26" s="24" t="s">
        <v>10</v>
      </c>
      <c r="F26" s="28">
        <f>1477.06+15394.35+10738.56</f>
        <v>27609.97</v>
      </c>
      <c r="G26" s="30"/>
    </row>
    <row r="27" spans="2:7" s="15" customFormat="1" ht="13.5" customHeight="1">
      <c r="B27" s="27">
        <v>3</v>
      </c>
      <c r="C27" s="57" t="s">
        <v>20</v>
      </c>
      <c r="D27" s="57"/>
      <c r="E27" s="24" t="s">
        <v>10</v>
      </c>
      <c r="F27" s="28">
        <v>319337.56</v>
      </c>
      <c r="G27" s="30"/>
    </row>
    <row r="28" spans="2:7" s="15" customFormat="1" ht="13.5" customHeight="1">
      <c r="B28" s="58">
        <v>4</v>
      </c>
      <c r="C28" s="57" t="s">
        <v>21</v>
      </c>
      <c r="D28" s="57"/>
      <c r="E28" s="58" t="s">
        <v>10</v>
      </c>
      <c r="F28" s="59">
        <f>496485.41-5835.12</f>
        <v>490650.29</v>
      </c>
      <c r="G28" s="30"/>
    </row>
    <row r="29" spans="2:7" s="15" customFormat="1" ht="35.25" customHeight="1">
      <c r="B29" s="58"/>
      <c r="C29" s="60" t="s">
        <v>22</v>
      </c>
      <c r="D29" s="60"/>
      <c r="E29" s="58"/>
      <c r="F29" s="59"/>
      <c r="G29" s="30"/>
    </row>
    <row r="30" spans="2:7" s="15" customFormat="1" ht="13.5" customHeight="1">
      <c r="B30" s="58">
        <v>5</v>
      </c>
      <c r="C30" s="57" t="s">
        <v>23</v>
      </c>
      <c r="D30" s="57"/>
      <c r="E30" s="58" t="s">
        <v>10</v>
      </c>
      <c r="F30" s="59">
        <f>F28*0.202</f>
        <v>99111.35858</v>
      </c>
      <c r="G30" s="30"/>
    </row>
    <row r="31" spans="2:7" s="15" customFormat="1" ht="33.75" customHeight="1">
      <c r="B31" s="58"/>
      <c r="C31" s="60" t="s">
        <v>24</v>
      </c>
      <c r="D31" s="60"/>
      <c r="E31" s="58"/>
      <c r="F31" s="59"/>
      <c r="G31" s="30"/>
    </row>
    <row r="32" spans="2:7" s="15" customFormat="1" ht="13.5" customHeight="1">
      <c r="B32" s="27">
        <v>6</v>
      </c>
      <c r="C32" s="57" t="s">
        <v>25</v>
      </c>
      <c r="D32" s="57"/>
      <c r="E32" s="24" t="s">
        <v>10</v>
      </c>
      <c r="F32" s="28">
        <f>46642.84</f>
        <v>46642.84</v>
      </c>
      <c r="G32" s="30"/>
    </row>
    <row r="33" spans="2:7" s="15" customFormat="1" ht="13.5" customHeight="1">
      <c r="B33" s="27">
        <v>7</v>
      </c>
      <c r="C33" s="57" t="s">
        <v>26</v>
      </c>
      <c r="D33" s="57"/>
      <c r="E33" s="24" t="s">
        <v>10</v>
      </c>
      <c r="F33" s="28">
        <f>3377.71+1729</f>
        <v>5106.71</v>
      </c>
      <c r="G33" s="30"/>
    </row>
    <row r="34" spans="2:7" s="15" customFormat="1" ht="13.5" customHeight="1">
      <c r="B34" s="27">
        <v>8</v>
      </c>
      <c r="C34" s="57" t="s">
        <v>27</v>
      </c>
      <c r="D34" s="57"/>
      <c r="E34" s="24" t="s">
        <v>10</v>
      </c>
      <c r="F34" s="28">
        <v>237.82</v>
      </c>
      <c r="G34" s="30"/>
    </row>
    <row r="35" spans="2:7" s="15" customFormat="1" ht="13.5" customHeight="1">
      <c r="B35" s="27">
        <v>9</v>
      </c>
      <c r="C35" s="57" t="s">
        <v>28</v>
      </c>
      <c r="D35" s="57"/>
      <c r="E35" s="24" t="s">
        <v>10</v>
      </c>
      <c r="F35" s="28">
        <f>68.77+293.29+74.1+143.26</f>
        <v>579.42</v>
      </c>
      <c r="G35" s="30"/>
    </row>
    <row r="36" spans="2:7" s="15" customFormat="1" ht="13.5" customHeight="1">
      <c r="B36" s="27">
        <v>10</v>
      </c>
      <c r="C36" s="57" t="s">
        <v>29</v>
      </c>
      <c r="D36" s="57"/>
      <c r="E36" s="24" t="s">
        <v>10</v>
      </c>
      <c r="F36" s="28">
        <f>0.04*F7*12*1.202</f>
        <v>7013.81424</v>
      </c>
      <c r="G36" s="30"/>
    </row>
    <row r="37" spans="2:7" s="15" customFormat="1" ht="29.25" customHeight="1">
      <c r="B37" s="27">
        <v>11</v>
      </c>
      <c r="C37" s="61" t="s">
        <v>30</v>
      </c>
      <c r="D37" s="61"/>
      <c r="E37" s="24" t="s">
        <v>10</v>
      </c>
      <c r="F37" s="28">
        <f>2556+15906.24</f>
        <v>18462.239999999998</v>
      </c>
      <c r="G37" s="30"/>
    </row>
    <row r="38" spans="2:7" s="15" customFormat="1" ht="13.5" customHeight="1">
      <c r="B38" s="27">
        <v>12</v>
      </c>
      <c r="C38" s="57" t="s">
        <v>31</v>
      </c>
      <c r="D38" s="57"/>
      <c r="E38" s="24" t="s">
        <v>10</v>
      </c>
      <c r="F38" s="28">
        <f>115.3+631.82</f>
        <v>747.12</v>
      </c>
      <c r="G38" s="30"/>
    </row>
    <row r="39" spans="2:7" s="15" customFormat="1" ht="13.5" customHeight="1">
      <c r="B39" s="27">
        <v>13</v>
      </c>
      <c r="C39" s="61" t="s">
        <v>32</v>
      </c>
      <c r="D39" s="61"/>
      <c r="E39" s="24" t="s">
        <v>10</v>
      </c>
      <c r="F39" s="28">
        <f>20507+13174</f>
        <v>33681</v>
      </c>
      <c r="G39" s="30"/>
    </row>
    <row r="40" spans="2:7" s="15" customFormat="1" ht="13.5" customHeight="1">
      <c r="B40" s="27">
        <v>14</v>
      </c>
      <c r="C40" s="61" t="s">
        <v>33</v>
      </c>
      <c r="D40" s="61"/>
      <c r="E40" s="24" t="s">
        <v>10</v>
      </c>
      <c r="F40" s="28">
        <f>98700+98550+98700+52965+98500+98700</f>
        <v>546115</v>
      </c>
      <c r="G40" s="30"/>
    </row>
    <row r="41" spans="2:7" s="15" customFormat="1" ht="16.5" customHeight="1">
      <c r="B41" s="27">
        <v>15</v>
      </c>
      <c r="C41" s="62" t="s">
        <v>34</v>
      </c>
      <c r="D41" s="62"/>
      <c r="E41" s="24" t="s">
        <v>10</v>
      </c>
      <c r="F41" s="28">
        <v>15000</v>
      </c>
      <c r="G41" s="30"/>
    </row>
    <row r="42" spans="2:7" s="15" customFormat="1" ht="30" customHeight="1">
      <c r="B42" s="27">
        <v>16</v>
      </c>
      <c r="C42" s="62" t="s">
        <v>35</v>
      </c>
      <c r="D42" s="62"/>
      <c r="E42" s="24" t="s">
        <v>10</v>
      </c>
      <c r="F42" s="28">
        <v>959.4</v>
      </c>
      <c r="G42" s="30"/>
    </row>
    <row r="43" spans="2:7" s="31" customFormat="1" ht="13.5" customHeight="1">
      <c r="B43" s="27">
        <v>17</v>
      </c>
      <c r="C43" s="57" t="s">
        <v>36</v>
      </c>
      <c r="D43" s="57"/>
      <c r="E43" s="24" t="s">
        <v>10</v>
      </c>
      <c r="F43" s="28">
        <v>127689.54</v>
      </c>
      <c r="G43" s="32"/>
    </row>
    <row r="44" spans="2:7" s="31" customFormat="1" ht="13.5" customHeight="1">
      <c r="B44" s="27">
        <v>18</v>
      </c>
      <c r="C44" s="57" t="s">
        <v>37</v>
      </c>
      <c r="D44" s="57"/>
      <c r="E44" s="24" t="s">
        <v>10</v>
      </c>
      <c r="F44" s="28">
        <v>514890.96</v>
      </c>
      <c r="G44" s="30"/>
    </row>
    <row r="45" spans="2:7" s="31" customFormat="1" ht="13.5" customHeight="1">
      <c r="B45" s="27">
        <v>19</v>
      </c>
      <c r="C45" s="57" t="s">
        <v>38</v>
      </c>
      <c r="D45" s="57"/>
      <c r="E45" s="24" t="s">
        <v>10</v>
      </c>
      <c r="F45" s="28">
        <f>SUM(F46:F48)</f>
        <v>58861.020000000004</v>
      </c>
      <c r="G45" s="30"/>
    </row>
    <row r="46" spans="2:7" s="15" customFormat="1" ht="12" customHeight="1">
      <c r="B46" s="33"/>
      <c r="C46" s="60" t="s">
        <v>39</v>
      </c>
      <c r="D46" s="60"/>
      <c r="E46" s="19" t="s">
        <v>10</v>
      </c>
      <c r="F46" s="34">
        <v>56590.12</v>
      </c>
      <c r="G46" s="30"/>
    </row>
    <row r="47" spans="2:7" s="15" customFormat="1" ht="12" customHeight="1">
      <c r="B47" s="33"/>
      <c r="C47" s="60" t="s">
        <v>40</v>
      </c>
      <c r="D47" s="60"/>
      <c r="E47" s="19" t="s">
        <v>10</v>
      </c>
      <c r="F47" s="34">
        <v>2196.14</v>
      </c>
      <c r="G47" s="30"/>
    </row>
    <row r="48" spans="2:7" s="15" customFormat="1" ht="13.5" customHeight="1">
      <c r="B48" s="33"/>
      <c r="C48" s="60" t="s">
        <v>41</v>
      </c>
      <c r="D48" s="60"/>
      <c r="E48" s="19" t="s">
        <v>10</v>
      </c>
      <c r="F48" s="34">
        <v>74.76</v>
      </c>
      <c r="G48" s="30"/>
    </row>
    <row r="49" spans="2:7" s="31" customFormat="1" ht="13.5" customHeight="1">
      <c r="B49" s="27">
        <v>20</v>
      </c>
      <c r="C49" s="57" t="s">
        <v>42</v>
      </c>
      <c r="D49" s="57"/>
      <c r="E49" s="24" t="s">
        <v>10</v>
      </c>
      <c r="F49" s="28">
        <f>49078.09+100.24</f>
        <v>49178.329999999994</v>
      </c>
      <c r="G49" s="30"/>
    </row>
    <row r="50" spans="2:7" s="15" customFormat="1" ht="13.5" customHeight="1">
      <c r="B50" s="63" t="s">
        <v>43</v>
      </c>
      <c r="C50" s="63"/>
      <c r="D50" s="63"/>
      <c r="E50" s="35" t="s">
        <v>10</v>
      </c>
      <c r="F50" s="36">
        <f>F15-F23</f>
        <v>-967974.2828200001</v>
      </c>
      <c r="G50" s="37"/>
    </row>
    <row r="51" spans="2:7" s="15" customFormat="1" ht="13.5" customHeight="1">
      <c r="B51" s="38"/>
      <c r="C51" s="38"/>
      <c r="D51" s="38"/>
      <c r="E51" s="39"/>
      <c r="F51" s="40"/>
      <c r="G51" s="41"/>
    </row>
    <row r="52" spans="2:7" s="15" customFormat="1" ht="15.75" customHeight="1">
      <c r="B52" s="64" t="s">
        <v>44</v>
      </c>
      <c r="C52" s="64"/>
      <c r="D52" s="64"/>
      <c r="E52" s="38"/>
      <c r="F52" s="42"/>
      <c r="G52" s="41"/>
    </row>
  </sheetData>
  <sheetProtection selectLockedCells="1" selectUnlockedCells="1"/>
  <mergeCells count="54">
    <mergeCell ref="B50:D50"/>
    <mergeCell ref="B52:D52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E28:E29"/>
    <mergeCell ref="F28:F29"/>
    <mergeCell ref="C29:D29"/>
    <mergeCell ref="B30:B31"/>
    <mergeCell ref="C30:D30"/>
    <mergeCell ref="E30:E31"/>
    <mergeCell ref="F30:F31"/>
    <mergeCell ref="C31:D31"/>
    <mergeCell ref="B23:D23"/>
    <mergeCell ref="B24:D24"/>
    <mergeCell ref="C25:D25"/>
    <mergeCell ref="C26:D26"/>
    <mergeCell ref="C27:D27"/>
    <mergeCell ref="B28:B29"/>
    <mergeCell ref="C28:D28"/>
    <mergeCell ref="B16:D16"/>
    <mergeCell ref="B17:D17"/>
    <mergeCell ref="B18:D18"/>
    <mergeCell ref="B19:D19"/>
    <mergeCell ref="B20:D20"/>
    <mergeCell ref="B22:F22"/>
    <mergeCell ref="B21:D21"/>
    <mergeCell ref="B8:D8"/>
    <mergeCell ref="B9:D9"/>
    <mergeCell ref="B10:F11"/>
    <mergeCell ref="B13:D13"/>
    <mergeCell ref="B14:F14"/>
    <mergeCell ref="B15:D15"/>
    <mergeCell ref="B1:F1"/>
    <mergeCell ref="B3:F3"/>
    <mergeCell ref="B4:F4"/>
    <mergeCell ref="B5:F5"/>
    <mergeCell ref="B6:F6"/>
    <mergeCell ref="B7:D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Гаврилова О.С.</cp:lastModifiedBy>
  <dcterms:modified xsi:type="dcterms:W3CDTF">2019-03-29T06:55:37Z</dcterms:modified>
  <cp:category/>
  <cp:version/>
  <cp:contentType/>
  <cp:contentStatus/>
</cp:coreProperties>
</file>