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л.Щорса, 49 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25" authorId="0">
      <text>
        <r>
          <rPr>
            <b/>
            <sz val="9"/>
            <color indexed="8"/>
            <rFont val="Tahoma"/>
            <family val="2"/>
          </rPr>
          <t xml:space="preserve">Гаврилова О.С.:
</t>
        </r>
        <r>
          <rPr>
            <sz val="9"/>
            <color indexed="8"/>
            <rFont val="Tahoma"/>
            <family val="2"/>
          </rPr>
          <t xml:space="preserve">16 493,46 руб. - это отняли покупку светильников светодиодных, которые куплены за средства от размещения оборудования- в доходы в отчете не ставим;   6000 - это компенсация собственникам по соглашению сторон </t>
        </r>
      </text>
    </comment>
  </commentList>
</comments>
</file>

<file path=xl/sharedStrings.xml><?xml version="1.0" encoding="utf-8"?>
<sst xmlns="http://schemas.openxmlformats.org/spreadsheetml/2006/main" count="77" uniqueCount="44">
  <si>
    <t>ООО "ДРЭП ДСК 2005"</t>
  </si>
  <si>
    <t>Годовой отчёт  о  выполнении договора управления МКД  № 49  по улице Щорса</t>
  </si>
  <si>
    <t xml:space="preserve">за 2018 год </t>
  </si>
  <si>
    <t>1. Характеристика жилого дома</t>
  </si>
  <si>
    <t>Общая площадь жилых, нежилых помещений</t>
  </si>
  <si>
    <t>кв.м</t>
  </si>
  <si>
    <t>Общая площадь жилых помещений</t>
  </si>
  <si>
    <t>Общая площадь нежилых помещений</t>
  </si>
  <si>
    <t>2. Показатели деятельности по обслуживанию МКД   № 49,  ул.Щорса</t>
  </si>
  <si>
    <t xml:space="preserve">Задолженность за содержание жилых и нежилых помещений, ОДН   на  01.01.2019   года </t>
  </si>
  <si>
    <t>руб.</t>
  </si>
  <si>
    <t xml:space="preserve">Сумма доходов, начисленных  за оказание услуг по управлению, содержанию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</si>
  <si>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</si>
  <si>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</si>
  <si>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</si>
  <si>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</si>
  <si>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</si>
  <si>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управлению, содержанию  МКД 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</si>
  <si>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</si>
  <si>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</si>
  <si>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</si>
  <si>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</si>
  <si>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дворник, уборщик лестничных клеток, слесарь, сварщик, плотник,  кладовщик, электромонтер, договора услуг, погрузка КГМ</t>
  </si>
  <si>
    <t>Страховые взносы из фонда з/платы работников ЖКХ в ПФР, ФМС</t>
  </si>
  <si>
    <t>дворник, уборщик лестничных клеток, слесарь, сварщик, плотник, кладовщик, электромонтер, договора услуг, погрузка КГМ</t>
  </si>
  <si>
    <t>Аварийно-диспетчерское  техобслуживание</t>
  </si>
  <si>
    <t>Дератизация и дезинсекция</t>
  </si>
  <si>
    <t xml:space="preserve">Утилизация ламп </t>
  </si>
  <si>
    <t>Ремонт газонокосилок, электроинструментов, прочее</t>
  </si>
  <si>
    <t>Проверка  дымоходов и вентканалов</t>
  </si>
  <si>
    <t xml:space="preserve">Техническое обслуживание вводных и внутренних газопроводов </t>
  </si>
  <si>
    <t>Амортизация ОС</t>
  </si>
  <si>
    <r>
      <rPr>
        <b/>
        <sz val="12"/>
        <rFont val="Times New Roman"/>
        <family val="1"/>
      </rPr>
      <t xml:space="preserve">Ремонт конструктивных элементов </t>
    </r>
    <r>
      <rPr>
        <b/>
        <sz val="10"/>
        <rFont val="Times New Roman"/>
        <family val="1"/>
      </rPr>
      <t xml:space="preserve">(кровля, межпанельные швы, подъезды) </t>
    </r>
  </si>
  <si>
    <t xml:space="preserve">Провдение оценки тех.освидетельствования лифтов  "Безопасность лифтов" </t>
  </si>
  <si>
    <t>Страхование производственных объектов лифтов, гражданской ответственности</t>
  </si>
  <si>
    <t>Содержание транспорта</t>
  </si>
  <si>
    <t>Общехозяйственные расходы</t>
  </si>
  <si>
    <t xml:space="preserve">Прочие прямые расходы </t>
  </si>
  <si>
    <t>Формирование  и печать единых платежных документов  ( ЕПД)</t>
  </si>
  <si>
    <t>Замена тяговых канатов лифтов</t>
  </si>
  <si>
    <t>Техобслуживание и ремонт кассового аппарата</t>
  </si>
  <si>
    <t>Расходы, связанные с налогообложением</t>
  </si>
  <si>
    <t>Финансовый результат</t>
  </si>
  <si>
    <t xml:space="preserve">Прочие доходы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</si>
</sst>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_-* #,##0.00&quot;р.&quot;_-;\-* #,##0.00&quot;р.&quot;_-;_-* \-??&quot;р.&quot;_-;_-@_-"/>
    <numFmt numFmtId="166" formatCode="0.00;[Red]0.00"/>
    <numFmt numFmtId="167" formatCode="0.000;[Red]0.000"/>
    <numFmt numFmtId="168" formatCode="#,##0.00;[Red]\-#,##0.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indexed="62"/>
      <name val="Times New Roman"/>
      <family val="1"/>
    </font>
    <font>
      <b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166" fontId="10" fillId="0" borderId="0" xfId="42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6" fontId="8" fillId="0" borderId="0" xfId="42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167" fontId="10" fillId="0" borderId="0" xfId="42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/>
    </xf>
    <xf numFmtId="168" fontId="3" fillId="34" borderId="10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49"/>
  <sheetViews>
    <sheetView tabSelected="1" zoomScale="110" zoomScaleNormal="110" zoomScalePageLayoutView="0" workbookViewId="0" topLeftCell="A37">
      <selection activeCell="F38" sqref="F38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3.25390625" style="1" customWidth="1"/>
    <col min="5" max="5" width="9.25390625" style="1" customWidth="1"/>
    <col min="6" max="6" width="17.75390625" style="2" customWidth="1"/>
    <col min="7" max="7" width="13.125" style="3" customWidth="1"/>
    <col min="8" max="8" width="12.75390625" style="1" customWidth="1"/>
    <col min="9" max="229" width="9.125" style="1" customWidth="1"/>
  </cols>
  <sheetData>
    <row r="1" spans="2:7" ht="12.75" customHeight="1">
      <c r="B1" s="42" t="s">
        <v>0</v>
      </c>
      <c r="C1" s="42"/>
      <c r="D1" s="42"/>
      <c r="E1" s="42"/>
      <c r="F1" s="42"/>
      <c r="G1" s="4"/>
    </row>
    <row r="2" spans="2:7" ht="12.75" customHeight="1">
      <c r="B2" s="5"/>
      <c r="C2" s="5"/>
      <c r="D2" s="5"/>
      <c r="E2" s="5"/>
      <c r="F2" s="5"/>
      <c r="G2" s="4"/>
    </row>
    <row r="3" spans="2:7" ht="12.75" customHeight="1">
      <c r="B3" s="42" t="s">
        <v>1</v>
      </c>
      <c r="C3" s="42"/>
      <c r="D3" s="42"/>
      <c r="E3" s="42"/>
      <c r="F3" s="42"/>
      <c r="G3" s="6"/>
    </row>
    <row r="4" spans="2:7" ht="15.75">
      <c r="B4" s="43" t="s">
        <v>2</v>
      </c>
      <c r="C4" s="43"/>
      <c r="D4" s="43"/>
      <c r="E4" s="43"/>
      <c r="F4" s="43"/>
      <c r="G4" s="7"/>
    </row>
    <row r="5" spans="2:7" ht="15.75">
      <c r="B5" s="44"/>
      <c r="C5" s="44"/>
      <c r="D5" s="44"/>
      <c r="E5" s="44"/>
      <c r="F5" s="44"/>
      <c r="G5" s="7"/>
    </row>
    <row r="6" spans="2:7" s="8" customFormat="1" ht="16.5" customHeight="1">
      <c r="B6" s="45" t="s">
        <v>3</v>
      </c>
      <c r="C6" s="45"/>
      <c r="D6" s="45"/>
      <c r="E6" s="45"/>
      <c r="F6" s="45"/>
      <c r="G6" s="9"/>
    </row>
    <row r="7" spans="2:7" s="8" customFormat="1" ht="16.5" customHeight="1">
      <c r="B7" s="46" t="s">
        <v>4</v>
      </c>
      <c r="C7" s="46"/>
      <c r="D7" s="46"/>
      <c r="E7" s="10" t="s">
        <v>5</v>
      </c>
      <c r="F7" s="11">
        <f>F8+F9</f>
        <v>30414.5</v>
      </c>
      <c r="G7" s="12"/>
    </row>
    <row r="8" spans="2:7" s="13" customFormat="1" ht="16.5" customHeight="1">
      <c r="B8" s="47" t="s">
        <v>6</v>
      </c>
      <c r="C8" s="47"/>
      <c r="D8" s="47"/>
      <c r="E8" s="14" t="s">
        <v>5</v>
      </c>
      <c r="F8" s="15">
        <v>29779.6</v>
      </c>
      <c r="G8" s="7"/>
    </row>
    <row r="9" spans="2:7" s="13" customFormat="1" ht="16.5" customHeight="1">
      <c r="B9" s="47" t="s">
        <v>7</v>
      </c>
      <c r="C9" s="47"/>
      <c r="D9" s="47"/>
      <c r="E9" s="14" t="s">
        <v>5</v>
      </c>
      <c r="F9" s="15">
        <v>634.9</v>
      </c>
      <c r="G9" s="7"/>
    </row>
    <row r="10" spans="2:7" s="16" customFormat="1" ht="12.75" customHeight="1">
      <c r="B10" s="48" t="s">
        <v>8</v>
      </c>
      <c r="C10" s="48"/>
      <c r="D10" s="48"/>
      <c r="E10" s="48"/>
      <c r="F10" s="48"/>
      <c r="G10" s="18"/>
    </row>
    <row r="11" spans="1:7" s="16" customFormat="1" ht="15">
      <c r="A11" s="19"/>
      <c r="B11" s="48"/>
      <c r="C11" s="48"/>
      <c r="D11" s="48"/>
      <c r="E11" s="48"/>
      <c r="F11" s="48"/>
      <c r="G11" s="18"/>
    </row>
    <row r="12" spans="1:7" s="16" customFormat="1" ht="15.75">
      <c r="A12" s="19"/>
      <c r="B12" s="17"/>
      <c r="C12" s="17"/>
      <c r="D12" s="17"/>
      <c r="E12" s="17"/>
      <c r="F12" s="17"/>
      <c r="G12" s="18"/>
    </row>
    <row r="13" spans="1:7" s="16" customFormat="1" ht="13.5" customHeight="1">
      <c r="A13" s="19"/>
      <c r="B13" s="49" t="s">
        <v>9</v>
      </c>
      <c r="C13" s="49"/>
      <c r="D13" s="49"/>
      <c r="E13" s="20" t="s">
        <v>10</v>
      </c>
      <c r="F13" s="21">
        <v>602229.26</v>
      </c>
      <c r="G13" s="22"/>
    </row>
    <row r="14" spans="1:7" s="16" customFormat="1" ht="15.75">
      <c r="A14" s="19"/>
      <c r="B14" s="50"/>
      <c r="C14" s="50"/>
      <c r="D14" s="50"/>
      <c r="E14" s="50"/>
      <c r="F14" s="50"/>
      <c r="G14" s="23"/>
    </row>
    <row r="15" spans="1:7" s="16" customFormat="1" ht="13.5" customHeight="1">
      <c r="A15" s="19"/>
      <c r="B15" s="51" t="s">
        <v>11</v>
      </c>
      <c r="C15" s="51"/>
      <c r="D15" s="51"/>
      <c r="E15" s="24" t="s">
        <v>10</v>
      </c>
      <c r="F15" s="11">
        <f>F17+F19+F21</f>
        <v>4857810.96</v>
      </c>
      <c r="G15" s="7"/>
    </row>
    <row r="16" spans="1:7" s="16" customFormat="1" ht="13.5" customHeight="1">
      <c r="A16" s="19"/>
      <c r="B16" s="52" t="s">
        <v>12</v>
      </c>
      <c r="C16" s="52"/>
      <c r="D16" s="52"/>
      <c r="E16" s="25"/>
      <c r="F16" s="21"/>
      <c r="G16" s="7"/>
    </row>
    <row r="17" spans="1:7" s="16" customFormat="1" ht="13.5" customHeight="1">
      <c r="A17" s="19"/>
      <c r="B17" s="53" t="s">
        <v>13</v>
      </c>
      <c r="C17" s="53"/>
      <c r="D17" s="53"/>
      <c r="E17" s="25" t="s">
        <v>10</v>
      </c>
      <c r="F17" s="21">
        <f>78973.21+3981067.08</f>
        <v>4060040.29</v>
      </c>
      <c r="G17" s="22"/>
    </row>
    <row r="18" spans="1:7" s="16" customFormat="1" ht="13.5" customHeight="1">
      <c r="A18" s="19"/>
      <c r="B18" s="54" t="s">
        <v>14</v>
      </c>
      <c r="C18" s="54"/>
      <c r="D18" s="54"/>
      <c r="E18" s="25" t="s">
        <v>10</v>
      </c>
      <c r="F18" s="26">
        <f>100430.22+3912588.07</f>
        <v>4013018.29</v>
      </c>
      <c r="G18" s="22"/>
    </row>
    <row r="19" spans="1:7" s="16" customFormat="1" ht="13.5" customHeight="1">
      <c r="A19" s="19"/>
      <c r="B19" s="53" t="s">
        <v>15</v>
      </c>
      <c r="C19" s="53"/>
      <c r="D19" s="53"/>
      <c r="E19" s="25" t="s">
        <v>10</v>
      </c>
      <c r="F19" s="21">
        <v>746236.33</v>
      </c>
      <c r="G19" s="22"/>
    </row>
    <row r="20" spans="1:7" s="16" customFormat="1" ht="13.5" customHeight="1">
      <c r="A20" s="19"/>
      <c r="B20" s="54" t="s">
        <v>16</v>
      </c>
      <c r="C20" s="54"/>
      <c r="D20" s="54"/>
      <c r="E20" s="20" t="s">
        <v>10</v>
      </c>
      <c r="F20" s="26">
        <v>745227.3</v>
      </c>
      <c r="G20" s="22"/>
    </row>
    <row r="21" spans="1:7" s="16" customFormat="1" ht="13.5" customHeight="1">
      <c r="A21" s="19"/>
      <c r="B21" s="54" t="s">
        <v>43</v>
      </c>
      <c r="C21" s="54"/>
      <c r="D21" s="54"/>
      <c r="E21" s="20" t="s">
        <v>10</v>
      </c>
      <c r="F21" s="26">
        <v>51534.34</v>
      </c>
      <c r="G21" s="22"/>
    </row>
    <row r="22" spans="1:7" s="16" customFormat="1" ht="13.5" customHeight="1">
      <c r="A22" s="19"/>
      <c r="B22" s="52"/>
      <c r="C22" s="52"/>
      <c r="D22" s="52"/>
      <c r="E22" s="52"/>
      <c r="F22" s="52"/>
      <c r="G22" s="18"/>
    </row>
    <row r="23" spans="2:8" s="16" customFormat="1" ht="13.5" customHeight="1">
      <c r="B23" s="55" t="s">
        <v>17</v>
      </c>
      <c r="C23" s="55"/>
      <c r="D23" s="55"/>
      <c r="E23" s="24" t="s">
        <v>10</v>
      </c>
      <c r="F23" s="11">
        <f>F25+F26+F27+F28+F30+F32+F33+F34+F35+F36+F37+F38+F39+F40+F41+F42+F43+F44+F48</f>
        <v>4738699.74418</v>
      </c>
      <c r="G23" s="27"/>
      <c r="H23" s="28"/>
    </row>
    <row r="24" spans="2:7" s="16" customFormat="1" ht="13.5" customHeight="1">
      <c r="B24" s="52" t="s">
        <v>12</v>
      </c>
      <c r="C24" s="52"/>
      <c r="D24" s="52"/>
      <c r="E24" s="25"/>
      <c r="F24" s="25"/>
      <c r="G24" s="29"/>
    </row>
    <row r="25" spans="2:14" s="16" customFormat="1" ht="13.5" customHeight="1">
      <c r="B25" s="30">
        <v>1</v>
      </c>
      <c r="C25" s="56" t="s">
        <v>18</v>
      </c>
      <c r="D25" s="56"/>
      <c r="E25" s="30" t="s">
        <v>10</v>
      </c>
      <c r="F25" s="31">
        <f>14557.12+24002.28+27895.37+127197.77+6000-16493.46</f>
        <v>183159.08000000002</v>
      </c>
      <c r="G25" s="32"/>
      <c r="H25" s="33"/>
      <c r="I25" s="33"/>
      <c r="J25" s="33"/>
      <c r="K25" s="33"/>
      <c r="L25" s="33"/>
      <c r="M25" s="33"/>
      <c r="N25" s="33"/>
    </row>
    <row r="26" spans="2:14" s="16" customFormat="1" ht="13.5" customHeight="1">
      <c r="B26" s="30">
        <v>2</v>
      </c>
      <c r="C26" s="57" t="s">
        <v>19</v>
      </c>
      <c r="D26" s="57"/>
      <c r="E26" s="25" t="s">
        <v>10</v>
      </c>
      <c r="F26" s="31">
        <f>3689.66+38450.15+3808+26925.66</f>
        <v>72873.47</v>
      </c>
      <c r="G26" s="32"/>
      <c r="H26" s="33"/>
      <c r="I26" s="33"/>
      <c r="J26" s="33"/>
      <c r="K26" s="33"/>
      <c r="L26" s="33"/>
      <c r="M26" s="33"/>
      <c r="N26" s="33"/>
    </row>
    <row r="27" spans="2:14" s="16" customFormat="1" ht="13.5" customHeight="1">
      <c r="B27" s="30">
        <v>3</v>
      </c>
      <c r="C27" s="57" t="s">
        <v>20</v>
      </c>
      <c r="D27" s="57"/>
      <c r="E27" s="25" t="s">
        <v>10</v>
      </c>
      <c r="F27" s="31">
        <v>610380.86</v>
      </c>
      <c r="G27" s="32"/>
      <c r="H27" s="33"/>
      <c r="I27" s="33"/>
      <c r="J27" s="33"/>
      <c r="K27" s="33"/>
      <c r="L27" s="33"/>
      <c r="M27" s="33"/>
      <c r="N27" s="33"/>
    </row>
    <row r="28" spans="2:14" s="16" customFormat="1" ht="13.5" customHeight="1">
      <c r="B28" s="58">
        <v>4</v>
      </c>
      <c r="C28" s="57" t="s">
        <v>21</v>
      </c>
      <c r="D28" s="57"/>
      <c r="E28" s="58" t="s">
        <v>10</v>
      </c>
      <c r="F28" s="59">
        <f>1197363.09-29197.92</f>
        <v>1168165.1700000002</v>
      </c>
      <c r="G28" s="32"/>
      <c r="H28" s="33"/>
      <c r="I28" s="33"/>
      <c r="J28" s="33"/>
      <c r="K28" s="33"/>
      <c r="L28" s="33"/>
      <c r="M28" s="33"/>
      <c r="N28" s="33"/>
    </row>
    <row r="29" spans="2:14" s="16" customFormat="1" ht="35.25" customHeight="1">
      <c r="B29" s="58"/>
      <c r="C29" s="60" t="s">
        <v>22</v>
      </c>
      <c r="D29" s="60"/>
      <c r="E29" s="58"/>
      <c r="F29" s="59"/>
      <c r="G29" s="32"/>
      <c r="H29" s="33"/>
      <c r="I29" s="33"/>
      <c r="J29" s="33"/>
      <c r="K29" s="33"/>
      <c r="L29" s="33"/>
      <c r="M29" s="33"/>
      <c r="N29" s="33"/>
    </row>
    <row r="30" spans="2:14" s="16" customFormat="1" ht="13.5" customHeight="1">
      <c r="B30" s="58">
        <v>5</v>
      </c>
      <c r="C30" s="57" t="s">
        <v>23</v>
      </c>
      <c r="D30" s="57"/>
      <c r="E30" s="58" t="s">
        <v>10</v>
      </c>
      <c r="F30" s="59">
        <f>F28*0.202</f>
        <v>235969.36434000006</v>
      </c>
      <c r="G30" s="32"/>
      <c r="H30" s="33"/>
      <c r="I30" s="33"/>
      <c r="J30" s="33"/>
      <c r="K30" s="33"/>
      <c r="L30" s="33"/>
      <c r="M30" s="33"/>
      <c r="N30" s="33"/>
    </row>
    <row r="31" spans="2:14" s="16" customFormat="1" ht="33.75" customHeight="1">
      <c r="B31" s="58"/>
      <c r="C31" s="60" t="s">
        <v>24</v>
      </c>
      <c r="D31" s="60"/>
      <c r="E31" s="58"/>
      <c r="F31" s="59"/>
      <c r="G31" s="32"/>
      <c r="H31" s="33"/>
      <c r="I31" s="33"/>
      <c r="J31" s="33"/>
      <c r="K31" s="33"/>
      <c r="L31" s="33"/>
      <c r="M31" s="33"/>
      <c r="N31" s="33"/>
    </row>
    <row r="32" spans="2:14" s="16" customFormat="1" ht="13.5" customHeight="1">
      <c r="B32" s="30">
        <v>6</v>
      </c>
      <c r="C32" s="57" t="s">
        <v>25</v>
      </c>
      <c r="D32" s="57"/>
      <c r="E32" s="25" t="s">
        <v>10</v>
      </c>
      <c r="F32" s="31">
        <v>116434.62</v>
      </c>
      <c r="G32" s="32"/>
      <c r="H32" s="33"/>
      <c r="I32" s="33"/>
      <c r="J32" s="33"/>
      <c r="K32" s="33"/>
      <c r="L32" s="33"/>
      <c r="M32" s="33"/>
      <c r="N32" s="33"/>
    </row>
    <row r="33" spans="2:14" s="16" customFormat="1" ht="13.5" customHeight="1">
      <c r="B33" s="30">
        <v>7</v>
      </c>
      <c r="C33" s="57" t="s">
        <v>26</v>
      </c>
      <c r="D33" s="57"/>
      <c r="E33" s="25" t="s">
        <v>10</v>
      </c>
      <c r="F33" s="31">
        <f>8433.53+1837.5</f>
        <v>10271.03</v>
      </c>
      <c r="G33" s="32"/>
      <c r="H33" s="33"/>
      <c r="I33" s="33"/>
      <c r="J33" s="33"/>
      <c r="K33" s="33"/>
      <c r="L33" s="33"/>
      <c r="M33" s="33"/>
      <c r="N33" s="33"/>
    </row>
    <row r="34" spans="2:14" s="16" customFormat="1" ht="13.5" customHeight="1">
      <c r="B34" s="30">
        <v>8</v>
      </c>
      <c r="C34" s="57" t="s">
        <v>27</v>
      </c>
      <c r="D34" s="57"/>
      <c r="E34" s="25" t="s">
        <v>10</v>
      </c>
      <c r="F34" s="31">
        <v>593.14</v>
      </c>
      <c r="G34" s="32"/>
      <c r="H34" s="33"/>
      <c r="I34" s="33"/>
      <c r="J34" s="33"/>
      <c r="K34" s="33"/>
      <c r="L34" s="33"/>
      <c r="M34" s="33"/>
      <c r="N34" s="33"/>
    </row>
    <row r="35" spans="2:14" s="16" customFormat="1" ht="13.5" customHeight="1">
      <c r="B35" s="30">
        <v>9</v>
      </c>
      <c r="C35" s="57" t="s">
        <v>28</v>
      </c>
      <c r="D35" s="57"/>
      <c r="E35" s="25" t="s">
        <v>10</v>
      </c>
      <c r="F35" s="31">
        <f>171.71+185.1+732.43+357.86</f>
        <v>1447.1</v>
      </c>
      <c r="G35" s="32"/>
      <c r="H35" s="33"/>
      <c r="I35" s="33"/>
      <c r="J35" s="33"/>
      <c r="K35" s="33"/>
      <c r="L35" s="33"/>
      <c r="M35" s="33"/>
      <c r="N35" s="33"/>
    </row>
    <row r="36" spans="2:14" s="16" customFormat="1" ht="13.5" customHeight="1">
      <c r="B36" s="30">
        <v>10</v>
      </c>
      <c r="C36" s="57" t="s">
        <v>29</v>
      </c>
      <c r="D36" s="57"/>
      <c r="E36" s="25" t="s">
        <v>10</v>
      </c>
      <c r="F36" s="31">
        <f>0.08*12*F7*1.202</f>
        <v>35095.89984</v>
      </c>
      <c r="G36" s="32"/>
      <c r="H36" s="33"/>
      <c r="I36" s="33"/>
      <c r="J36" s="33"/>
      <c r="K36" s="33"/>
      <c r="L36" s="33"/>
      <c r="M36" s="33"/>
      <c r="N36" s="33"/>
    </row>
    <row r="37" spans="2:14" s="16" customFormat="1" ht="14.25" customHeight="1">
      <c r="B37" s="30">
        <v>11</v>
      </c>
      <c r="C37" s="61" t="s">
        <v>30</v>
      </c>
      <c r="D37" s="61"/>
      <c r="E37" s="25" t="s">
        <v>10</v>
      </c>
      <c r="F37" s="31">
        <f>2556+22963.92</f>
        <v>25519.92</v>
      </c>
      <c r="G37" s="32"/>
      <c r="H37" s="33"/>
      <c r="I37" s="33"/>
      <c r="J37" s="33"/>
      <c r="K37" s="33"/>
      <c r="L37" s="33"/>
      <c r="M37" s="33"/>
      <c r="N37" s="33"/>
    </row>
    <row r="38" spans="2:14" s="16" customFormat="1" ht="13.5" customHeight="1">
      <c r="B38" s="30">
        <v>12</v>
      </c>
      <c r="C38" s="57" t="s">
        <v>31</v>
      </c>
      <c r="D38" s="57"/>
      <c r="E38" s="25" t="s">
        <v>10</v>
      </c>
      <c r="F38" s="31">
        <f>1577.27+287.93</f>
        <v>1865.2</v>
      </c>
      <c r="G38" s="32"/>
      <c r="H38" s="33"/>
      <c r="I38" s="33"/>
      <c r="J38" s="33"/>
      <c r="K38" s="33"/>
      <c r="L38" s="33"/>
      <c r="M38" s="33"/>
      <c r="N38" s="33"/>
    </row>
    <row r="39" spans="2:14" s="16" customFormat="1" ht="18" customHeight="1">
      <c r="B39" s="30">
        <v>13</v>
      </c>
      <c r="C39" s="61" t="s">
        <v>32</v>
      </c>
      <c r="D39" s="61"/>
      <c r="E39" s="25" t="s">
        <v>10</v>
      </c>
      <c r="F39" s="31">
        <f>138175.2+15578.5+105315+90475</f>
        <v>349543.7</v>
      </c>
      <c r="G39" s="32"/>
      <c r="H39" s="33"/>
      <c r="I39" s="33"/>
      <c r="J39" s="33"/>
      <c r="K39" s="33"/>
      <c r="L39" s="33"/>
      <c r="M39" s="33"/>
      <c r="N39" s="33"/>
    </row>
    <row r="40" spans="2:14" s="16" customFormat="1" ht="30" customHeight="1">
      <c r="B40" s="30">
        <v>14</v>
      </c>
      <c r="C40" s="62" t="s">
        <v>33</v>
      </c>
      <c r="D40" s="62"/>
      <c r="E40" s="25" t="s">
        <v>10</v>
      </c>
      <c r="F40" s="31">
        <v>42240</v>
      </c>
      <c r="G40" s="32"/>
      <c r="H40" s="33"/>
      <c r="I40" s="33"/>
      <c r="J40" s="33"/>
      <c r="K40" s="33"/>
      <c r="L40" s="33"/>
      <c r="M40" s="33"/>
      <c r="N40" s="33"/>
    </row>
    <row r="41" spans="2:14" s="16" customFormat="1" ht="30" customHeight="1">
      <c r="B41" s="30">
        <v>15</v>
      </c>
      <c r="C41" s="62" t="s">
        <v>34</v>
      </c>
      <c r="D41" s="62"/>
      <c r="E41" s="25" t="s">
        <v>10</v>
      </c>
      <c r="F41" s="31">
        <v>2686.34</v>
      </c>
      <c r="G41" s="32"/>
      <c r="H41" s="33"/>
      <c r="I41" s="33"/>
      <c r="J41" s="33"/>
      <c r="K41" s="33"/>
      <c r="L41" s="33"/>
      <c r="M41" s="33"/>
      <c r="N41" s="33"/>
    </row>
    <row r="42" spans="2:14" s="34" customFormat="1" ht="13.5" customHeight="1">
      <c r="B42" s="30">
        <v>16</v>
      </c>
      <c r="C42" s="57" t="s">
        <v>35</v>
      </c>
      <c r="D42" s="57"/>
      <c r="E42" s="25" t="s">
        <v>10</v>
      </c>
      <c r="F42" s="31">
        <v>318597.95</v>
      </c>
      <c r="G42" s="35"/>
      <c r="H42" s="36"/>
      <c r="I42" s="36"/>
      <c r="J42" s="36"/>
      <c r="K42" s="36"/>
      <c r="L42" s="36"/>
      <c r="M42" s="36"/>
      <c r="N42" s="36"/>
    </row>
    <row r="43" spans="2:14" s="34" customFormat="1" ht="13.5" customHeight="1">
      <c r="B43" s="30">
        <v>17</v>
      </c>
      <c r="C43" s="57" t="s">
        <v>36</v>
      </c>
      <c r="D43" s="57"/>
      <c r="E43" s="25" t="s">
        <v>10</v>
      </c>
      <c r="F43" s="31">
        <v>1284703.57</v>
      </c>
      <c r="G43" s="35"/>
      <c r="H43" s="36"/>
      <c r="I43" s="36"/>
      <c r="J43" s="36"/>
      <c r="K43" s="36"/>
      <c r="L43" s="36"/>
      <c r="M43" s="36"/>
      <c r="N43" s="36"/>
    </row>
    <row r="44" spans="2:14" s="34" customFormat="1" ht="13.5" customHeight="1">
      <c r="B44" s="30">
        <v>18</v>
      </c>
      <c r="C44" s="57" t="s">
        <v>37</v>
      </c>
      <c r="D44" s="57"/>
      <c r="E44" s="25" t="s">
        <v>10</v>
      </c>
      <c r="F44" s="31">
        <f>SUM(F45:F47)</f>
        <v>153004.64</v>
      </c>
      <c r="G44" s="32"/>
      <c r="H44" s="36"/>
      <c r="I44" s="36"/>
      <c r="J44" s="36"/>
      <c r="K44" s="36"/>
      <c r="L44" s="36"/>
      <c r="M44" s="36"/>
      <c r="N44" s="36"/>
    </row>
    <row r="45" spans="2:14" s="16" customFormat="1" ht="12" customHeight="1">
      <c r="B45" s="37"/>
      <c r="C45" s="60" t="s">
        <v>38</v>
      </c>
      <c r="D45" s="60"/>
      <c r="E45" s="20" t="s">
        <v>10</v>
      </c>
      <c r="F45" s="38">
        <v>141197.92</v>
      </c>
      <c r="G45" s="32"/>
      <c r="H45" s="33"/>
      <c r="I45" s="33"/>
      <c r="J45" s="33"/>
      <c r="K45" s="33"/>
      <c r="L45" s="33"/>
      <c r="M45" s="33"/>
      <c r="N45" s="33"/>
    </row>
    <row r="46" spans="2:14" s="16" customFormat="1" ht="12" customHeight="1">
      <c r="B46" s="37"/>
      <c r="C46" s="60" t="s">
        <v>39</v>
      </c>
      <c r="D46" s="60"/>
      <c r="E46" s="20" t="s">
        <v>10</v>
      </c>
      <c r="F46" s="38">
        <v>11620</v>
      </c>
      <c r="G46" s="32"/>
      <c r="H46" s="33"/>
      <c r="I46" s="33"/>
      <c r="J46" s="33"/>
      <c r="K46" s="33"/>
      <c r="L46" s="33"/>
      <c r="M46" s="33"/>
      <c r="N46" s="33"/>
    </row>
    <row r="47" spans="2:14" s="16" customFormat="1" ht="13.5" customHeight="1">
      <c r="B47" s="37"/>
      <c r="C47" s="60" t="s">
        <v>40</v>
      </c>
      <c r="D47" s="60"/>
      <c r="E47" s="20" t="s">
        <v>10</v>
      </c>
      <c r="F47" s="38">
        <v>186.72</v>
      </c>
      <c r="G47" s="39"/>
      <c r="H47" s="33"/>
      <c r="I47" s="33"/>
      <c r="J47" s="33"/>
      <c r="K47" s="33"/>
      <c r="L47" s="33"/>
      <c r="M47" s="33"/>
      <c r="N47" s="33"/>
    </row>
    <row r="48" spans="2:14" s="34" customFormat="1" ht="13.5" customHeight="1">
      <c r="B48" s="30">
        <v>19</v>
      </c>
      <c r="C48" s="57" t="s">
        <v>41</v>
      </c>
      <c r="D48" s="57"/>
      <c r="E48" s="25" t="s">
        <v>10</v>
      </c>
      <c r="F48" s="31">
        <f>505.96+125642.73</f>
        <v>126148.69</v>
      </c>
      <c r="G48" s="32"/>
      <c r="H48" s="36"/>
      <c r="I48" s="36"/>
      <c r="J48" s="36"/>
      <c r="K48" s="36"/>
      <c r="L48" s="36"/>
      <c r="M48" s="36"/>
      <c r="N48" s="36"/>
    </row>
    <row r="49" spans="2:14" s="16" customFormat="1" ht="13.5" customHeight="1">
      <c r="B49" s="63" t="s">
        <v>42</v>
      </c>
      <c r="C49" s="63"/>
      <c r="D49" s="63"/>
      <c r="E49" s="40" t="s">
        <v>10</v>
      </c>
      <c r="F49" s="41">
        <f>F15-F23</f>
        <v>119111.21581999958</v>
      </c>
      <c r="G49" s="32"/>
      <c r="H49" s="33"/>
      <c r="I49" s="33"/>
      <c r="J49" s="33"/>
      <c r="K49" s="33"/>
      <c r="L49" s="33"/>
      <c r="M49" s="33"/>
      <c r="N49" s="33"/>
    </row>
  </sheetData>
  <sheetProtection selectLockedCells="1" selectUnlockedCells="1"/>
  <mergeCells count="52">
    <mergeCell ref="C44:D44"/>
    <mergeCell ref="C45:D45"/>
    <mergeCell ref="C46:D46"/>
    <mergeCell ref="C47:D47"/>
    <mergeCell ref="C48:D48"/>
    <mergeCell ref="B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E28:E29"/>
    <mergeCell ref="F28:F29"/>
    <mergeCell ref="C29:D29"/>
    <mergeCell ref="B30:B31"/>
    <mergeCell ref="C30:D30"/>
    <mergeCell ref="E30:E31"/>
    <mergeCell ref="F30:F31"/>
    <mergeCell ref="C31:D31"/>
    <mergeCell ref="B23:D23"/>
    <mergeCell ref="B24:D24"/>
    <mergeCell ref="C25:D25"/>
    <mergeCell ref="C26:D26"/>
    <mergeCell ref="C27:D27"/>
    <mergeCell ref="B28:B29"/>
    <mergeCell ref="C28:D28"/>
    <mergeCell ref="B16:D16"/>
    <mergeCell ref="B17:D17"/>
    <mergeCell ref="B18:D18"/>
    <mergeCell ref="B19:D19"/>
    <mergeCell ref="B20:D20"/>
    <mergeCell ref="B22:F22"/>
    <mergeCell ref="B21:D21"/>
    <mergeCell ref="B8:D8"/>
    <mergeCell ref="B9:D9"/>
    <mergeCell ref="B10:F11"/>
    <mergeCell ref="B13:D13"/>
    <mergeCell ref="B14:F14"/>
    <mergeCell ref="B15:D15"/>
    <mergeCell ref="B1:F1"/>
    <mergeCell ref="B3:F3"/>
    <mergeCell ref="B4:F4"/>
    <mergeCell ref="B5:F5"/>
    <mergeCell ref="B6:F6"/>
    <mergeCell ref="B7:D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dcterms:modified xsi:type="dcterms:W3CDTF">2019-03-29T07:03:53Z</dcterms:modified>
  <cp:category/>
  <cp:version/>
  <cp:contentType/>
  <cp:contentStatus/>
</cp:coreProperties>
</file>