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3" i="2" l="1"/>
  <c r="D37" i="2" l="1"/>
  <c r="D42" i="2"/>
  <c r="D39" i="2"/>
  <c r="D38" i="2"/>
  <c r="D35" i="2"/>
  <c r="D34" i="2"/>
  <c r="E36" i="2"/>
  <c r="D28" i="2"/>
  <c r="D31" i="2"/>
  <c r="D18" i="2"/>
  <c r="D19" i="2" s="1"/>
  <c r="D26" i="2"/>
  <c r="D21" i="2"/>
  <c r="D47" i="2"/>
  <c r="D24" i="2" l="1"/>
  <c r="E11" i="2" l="1"/>
  <c r="E5" i="2" l="1"/>
  <c r="E44" i="2" l="1"/>
  <c r="E41" i="2"/>
  <c r="E31" i="2"/>
  <c r="E29" i="2"/>
  <c r="E42" i="2"/>
  <c r="E30" i="2"/>
  <c r="D33" i="2"/>
  <c r="E33" i="2" s="1"/>
  <c r="E38" i="2"/>
  <c r="E18" i="2"/>
  <c r="E39" i="2"/>
  <c r="E35" i="2"/>
  <c r="E26" i="2"/>
  <c r="E25" i="2"/>
  <c r="E43" i="2"/>
  <c r="E34" i="2"/>
  <c r="E37" i="2"/>
  <c r="D32" i="2"/>
  <c r="E32" i="2" s="1"/>
  <c r="E28" i="2" l="1"/>
  <c r="E19" i="2"/>
  <c r="E21" i="2"/>
  <c r="E24" i="2" s="1"/>
  <c r="D45" i="2"/>
  <c r="E45" i="2" s="1"/>
  <c r="D46" i="2" l="1"/>
  <c r="D48" i="2" s="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<sst xmlns="http://schemas.openxmlformats.org/spreadsheetml/2006/main" count="61" uniqueCount="60">
  <si>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</si>
  <si>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</si>
  <si>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</si>
  <si>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</si>
  <si>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</si>
  <si>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</si>
  <si>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</si>
  <si>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</si>
  <si>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</si>
  <si>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</si>
  <si>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</si>
  <si>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</si>
  <si>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</si>
  <si>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</si>
  <si>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</si>
  <si>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</si>
  <si>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</si>
  <si>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</si>
  <si>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</si>
  <si>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</si>
  <si>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</si>
  <si>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</si>
  <si>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</si>
  <si>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</si>
  <si>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</si>
  <si>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</si>
  <si>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</si>
  <si>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</si>
  <si>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</si>
  <si>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</si>
  <si>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</si>
  <si>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</si>
  <si>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</si>
  <si>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</si>
  <si>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</si>
  <si>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</si>
  <si>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</si>
  <si>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</si>
  <si>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</si>
  <si>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</si>
  <si>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</si>
  <si>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</si>
  <si>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</si>
  <si>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</si>
  <si>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</si>
  <si>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</si>
  <si>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</si>
  <si>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</si>
  <si>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</si>
  <si>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</si>
  <si>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</si>
  <si>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</si>
  <si>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</si>
  <si>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</si>
  <si>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</si>
  <si>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</si>
  <si>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  № 31, бул.Юности                                                за 2020 год </t>
  </si>
  <si>
    <t>4.8.</t>
  </si>
  <si>
    <t>Техническое обслуживани источника теплоснабжения (теплогенераторная, крышная котельная)</t>
  </si>
  <si>
    <t>Содержание мусоропроводов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</si>
</sst>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0" fillId="0" borderId="0" xfId="0" applyNumberFormat="1"/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tabSelected="1" topLeftCell="A7" workbookViewId="0">
      <selection activeCell="H22" sqref="H22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52" t="s">
        <v>30</v>
      </c>
      <c r="C1" s="52"/>
      <c r="D1" s="52"/>
      <c r="E1" s="52"/>
    </row>
    <row r="2" spans="1:8" ht="40.5" customHeight="1" x14ac:dyDescent="0.25">
      <c r="A2" s="1"/>
      <c r="B2" s="53" t="s">
        <v>56</v>
      </c>
      <c r="C2" s="53"/>
      <c r="D2" s="53"/>
      <c r="E2" s="53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54" t="s">
        <v>0</v>
      </c>
      <c r="C4" s="54"/>
      <c r="D4" s="54"/>
      <c r="E4" s="54"/>
    </row>
    <row r="5" spans="1:8" ht="15.75" customHeight="1" x14ac:dyDescent="0.25">
      <c r="A5" s="1"/>
      <c r="B5" s="55" t="s">
        <v>1</v>
      </c>
      <c r="C5" s="55"/>
      <c r="D5" s="55"/>
      <c r="E5" s="9">
        <f>E6+E7</f>
        <v>5289.7000000000007</v>
      </c>
    </row>
    <row r="6" spans="1:8" ht="15.75" customHeight="1" x14ac:dyDescent="0.25">
      <c r="A6" s="1"/>
      <c r="B6" s="42" t="s">
        <v>2</v>
      </c>
      <c r="C6" s="42"/>
      <c r="D6" s="42"/>
      <c r="E6" s="10">
        <v>4943.6000000000004</v>
      </c>
    </row>
    <row r="7" spans="1:8" ht="15.75" customHeight="1" x14ac:dyDescent="0.25">
      <c r="A7" s="1"/>
      <c r="B7" s="42" t="s">
        <v>3</v>
      </c>
      <c r="C7" s="42"/>
      <c r="D7" s="42"/>
      <c r="E7" s="10">
        <v>346.1</v>
      </c>
    </row>
    <row r="8" spans="1:8" ht="15.75" customHeight="1" x14ac:dyDescent="0.25">
      <c r="A8" s="1"/>
      <c r="B8" s="42" t="s">
        <v>8</v>
      </c>
      <c r="C8" s="42"/>
      <c r="D8" s="42"/>
      <c r="E8" s="10">
        <v>14.33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50" t="s">
        <v>32</v>
      </c>
      <c r="C10" s="50"/>
      <c r="D10" s="1"/>
      <c r="E10" s="1"/>
    </row>
    <row r="11" spans="1:8" ht="15.75" customHeight="1" x14ac:dyDescent="0.25">
      <c r="A11" s="1"/>
      <c r="B11" s="51" t="s">
        <v>53</v>
      </c>
      <c r="C11" s="51"/>
      <c r="D11" s="51"/>
      <c r="E11" s="13">
        <f>E12+E14</f>
        <v>1044.296</v>
      </c>
    </row>
    <row r="12" spans="1:8" ht="15.75" customHeight="1" x14ac:dyDescent="0.25">
      <c r="A12" s="1"/>
      <c r="B12" s="44" t="s">
        <v>4</v>
      </c>
      <c r="C12" s="44"/>
      <c r="D12" s="44"/>
      <c r="E12" s="14">
        <v>904.15499999999997</v>
      </c>
    </row>
    <row r="13" spans="1:8" ht="15.75" customHeight="1" x14ac:dyDescent="0.25">
      <c r="A13" s="1"/>
      <c r="B13" s="45" t="s">
        <v>5</v>
      </c>
      <c r="C13" s="45"/>
      <c r="D13" s="45"/>
      <c r="E13" s="15">
        <v>916.97</v>
      </c>
    </row>
    <row r="14" spans="1:8" ht="15.75" customHeight="1" x14ac:dyDescent="0.25">
      <c r="A14" s="1"/>
      <c r="B14" s="44" t="s">
        <v>6</v>
      </c>
      <c r="C14" s="44"/>
      <c r="D14" s="44"/>
      <c r="E14" s="14">
        <v>140.14099999999999</v>
      </c>
    </row>
    <row r="15" spans="1:8" ht="15.75" customHeight="1" x14ac:dyDescent="0.25">
      <c r="A15" s="1"/>
      <c r="B15" s="46" t="s">
        <v>7</v>
      </c>
      <c r="C15" s="46"/>
      <c r="D15" s="46"/>
      <c r="E15" s="16">
        <v>137.58600000000001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18">
        <f>179974.13*1.302/1000</f>
        <v>234.32631726000002</v>
      </c>
      <c r="E18" s="20">
        <f>D18/12/$E$5*1000</f>
        <v>3.6915502022799025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D18*0.545</f>
        <v>127.70784290670002</v>
      </c>
      <c r="E19" s="22">
        <f>E18*0.545</f>
        <v>2.0118948602425468</v>
      </c>
    </row>
    <row r="20" spans="1:6" ht="63.75" customHeight="1" x14ac:dyDescent="0.25">
      <c r="A20" s="1"/>
      <c r="B20" s="7"/>
      <c r="C20" s="23" t="s">
        <v>24</v>
      </c>
      <c r="D20" s="24"/>
      <c r="E20" s="25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D18*0.338</f>
        <v>79.202295233880008</v>
      </c>
      <c r="E21" s="22">
        <f>E18*0.338</f>
        <v>1.2477439683706071</v>
      </c>
    </row>
    <row r="22" spans="1:6" ht="67.5" x14ac:dyDescent="0.25">
      <c r="A22" s="1"/>
      <c r="B22" s="8"/>
      <c r="C22" s="26" t="s">
        <v>35</v>
      </c>
      <c r="D22" s="25"/>
      <c r="E22" s="25"/>
    </row>
    <row r="23" spans="1:6" ht="56.25" x14ac:dyDescent="0.25">
      <c r="A23" s="1"/>
      <c r="B23" s="8"/>
      <c r="C23" s="26" t="s">
        <v>34</v>
      </c>
      <c r="D23" s="25"/>
      <c r="E23" s="25"/>
    </row>
    <row r="24" spans="1:6" x14ac:dyDescent="0.25">
      <c r="A24" s="1"/>
      <c r="B24" s="7" t="s">
        <v>38</v>
      </c>
      <c r="C24" s="21" t="s">
        <v>59</v>
      </c>
      <c r="D24" s="22">
        <f>D18-D19-D21</f>
        <v>27.416179119419994</v>
      </c>
      <c r="E24" s="22">
        <f>E18-E19-E21</f>
        <v>0.43191137366674859</v>
      </c>
    </row>
    <row r="25" spans="1:6" x14ac:dyDescent="0.25">
      <c r="A25" s="1"/>
      <c r="B25" s="6">
        <v>2</v>
      </c>
      <c r="C25" s="19" t="s">
        <v>13</v>
      </c>
      <c r="D25" s="18">
        <v>3.6080000000000001</v>
      </c>
      <c r="E25" s="20">
        <f>D25/12/$E$5*1000</f>
        <v>5.6840022433534351E-2</v>
      </c>
    </row>
    <row r="26" spans="1:6" ht="34.5" customHeight="1" x14ac:dyDescent="0.25">
      <c r="A26" s="1"/>
      <c r="B26" s="6">
        <v>3</v>
      </c>
      <c r="C26" s="19" t="s">
        <v>14</v>
      </c>
      <c r="D26" s="18">
        <f>(4265.34+69639.96)*1.302/1000</f>
        <v>96.224700600000006</v>
      </c>
      <c r="E26" s="20">
        <f>D26/12/$E$5*1000</f>
        <v>1.5159130101896137</v>
      </c>
    </row>
    <row r="27" spans="1:6" ht="142.5" customHeight="1" x14ac:dyDescent="0.25">
      <c r="A27" s="1"/>
      <c r="B27" s="6"/>
      <c r="C27" s="47" t="s">
        <v>36</v>
      </c>
      <c r="D27" s="48"/>
      <c r="E27" s="49"/>
    </row>
    <row r="28" spans="1:6" ht="19.5" customHeight="1" x14ac:dyDescent="0.25">
      <c r="A28" s="1"/>
      <c r="B28" s="6">
        <v>4</v>
      </c>
      <c r="C28" s="19" t="s">
        <v>15</v>
      </c>
      <c r="D28" s="20">
        <f>SUM(D29:D36)</f>
        <v>252.82687599999997</v>
      </c>
      <c r="E28" s="20">
        <f>SUM(E29:E36)</f>
        <v>3.9830059045566539</v>
      </c>
    </row>
    <row r="29" spans="1:6" ht="33.75" customHeight="1" x14ac:dyDescent="0.25">
      <c r="A29" s="1"/>
      <c r="B29" s="17" t="s">
        <v>42</v>
      </c>
      <c r="C29" s="27" t="s">
        <v>16</v>
      </c>
      <c r="D29" s="28">
        <v>2.9430000000000001</v>
      </c>
      <c r="E29" s="28">
        <f t="shared" ref="E29:E45" si="0">D29/12/$E$5*1000</f>
        <v>4.6363687921810302E-2</v>
      </c>
    </row>
    <row r="30" spans="1:6" ht="38.25" x14ac:dyDescent="0.25">
      <c r="A30" s="1"/>
      <c r="B30" s="17" t="s">
        <v>43</v>
      </c>
      <c r="C30" s="27" t="s">
        <v>17</v>
      </c>
      <c r="D30" s="28">
        <v>31.411000000000001</v>
      </c>
      <c r="E30" s="28">
        <f t="shared" si="0"/>
        <v>0.49484532834250211</v>
      </c>
    </row>
    <row r="31" spans="1:6" ht="25.5" x14ac:dyDescent="0.25">
      <c r="A31" s="1"/>
      <c r="B31" s="17" t="s">
        <v>44</v>
      </c>
      <c r="C31" s="27" t="s">
        <v>18</v>
      </c>
      <c r="D31" s="28">
        <f>0.416+6.414</f>
        <v>6.83</v>
      </c>
      <c r="E31" s="28">
        <f t="shared" si="0"/>
        <v>0.10759904468432362</v>
      </c>
    </row>
    <row r="32" spans="1:6" x14ac:dyDescent="0.25">
      <c r="A32" s="1"/>
      <c r="B32" s="17" t="s">
        <v>45</v>
      </c>
      <c r="C32" s="27" t="s">
        <v>19</v>
      </c>
      <c r="D32" s="28">
        <f>0.01*E5*12/1000</f>
        <v>0.63476400000000011</v>
      </c>
      <c r="E32" s="28">
        <f t="shared" si="0"/>
        <v>9.9999999999999985E-3</v>
      </c>
    </row>
    <row r="33" spans="1:6" ht="15.75" customHeight="1" x14ac:dyDescent="0.25">
      <c r="A33" s="1"/>
      <c r="B33" s="17" t="s">
        <v>46</v>
      </c>
      <c r="C33" s="27" t="s">
        <v>20</v>
      </c>
      <c r="D33" s="28">
        <f>0.08*E5*12/1000</f>
        <v>5.0781120000000008</v>
      </c>
      <c r="E33" s="28">
        <f t="shared" si="0"/>
        <v>7.9999999999999988E-2</v>
      </c>
    </row>
    <row r="34" spans="1:6" ht="38.25" x14ac:dyDescent="0.25">
      <c r="A34" s="1"/>
      <c r="B34" s="17" t="s">
        <v>47</v>
      </c>
      <c r="C34" s="27" t="s">
        <v>21</v>
      </c>
      <c r="D34" s="28">
        <f>7.815+0.7</f>
        <v>8.5150000000000006</v>
      </c>
      <c r="E34" s="28">
        <f t="shared" si="0"/>
        <v>0.13414434340951911</v>
      </c>
    </row>
    <row r="35" spans="1:6" x14ac:dyDescent="0.25">
      <c r="A35" s="1"/>
      <c r="B35" s="17" t="s">
        <v>48</v>
      </c>
      <c r="C35" s="30" t="s">
        <v>49</v>
      </c>
      <c r="D35" s="31">
        <f>0.053+0.228+0.048+0.043+1.853+0.385+0.04</f>
        <v>2.6500000000000004</v>
      </c>
      <c r="E35" s="31">
        <f t="shared" si="0"/>
        <v>4.1747799182058211E-2</v>
      </c>
    </row>
    <row r="36" spans="1:6" ht="25.5" x14ac:dyDescent="0.25">
      <c r="A36" s="1"/>
      <c r="B36" s="17" t="s">
        <v>57</v>
      </c>
      <c r="C36" s="30" t="s">
        <v>58</v>
      </c>
      <c r="D36" s="31">
        <v>194.76499999999999</v>
      </c>
      <c r="E36" s="31">
        <f t="shared" si="0"/>
        <v>3.0683057010164405</v>
      </c>
    </row>
    <row r="37" spans="1:6" ht="35.25" customHeight="1" x14ac:dyDescent="0.25">
      <c r="A37" s="1"/>
      <c r="B37" s="6">
        <v>5</v>
      </c>
      <c r="C37" s="32" t="s">
        <v>50</v>
      </c>
      <c r="D37" s="33">
        <f>10.536+422.355+11.198+2.24</f>
        <v>446.32900000000001</v>
      </c>
      <c r="E37" s="33">
        <f t="shared" si="0"/>
        <v>7.0314164004259831</v>
      </c>
    </row>
    <row r="38" spans="1:6" ht="30.75" customHeight="1" x14ac:dyDescent="0.25">
      <c r="A38" s="1"/>
      <c r="B38" s="6">
        <v>6</v>
      </c>
      <c r="C38" s="32" t="s">
        <v>22</v>
      </c>
      <c r="D38" s="33">
        <f>1.267+21.735+2.703+0.541</f>
        <v>26.245999999999999</v>
      </c>
      <c r="E38" s="33">
        <f t="shared" si="0"/>
        <v>0.41347650465369801</v>
      </c>
    </row>
    <row r="39" spans="1:6" ht="21" customHeight="1" x14ac:dyDescent="0.25">
      <c r="A39" s="1"/>
      <c r="B39" s="6">
        <v>7</v>
      </c>
      <c r="C39" s="32" t="s">
        <v>25</v>
      </c>
      <c r="D39" s="33">
        <f>184.432+38.879</f>
        <v>223.31099999999998</v>
      </c>
      <c r="E39" s="33">
        <f t="shared" si="0"/>
        <v>3.5180161445828677</v>
      </c>
    </row>
    <row r="40" spans="1:6" ht="225.75" customHeight="1" x14ac:dyDescent="0.25">
      <c r="A40" s="1"/>
      <c r="B40" s="6"/>
      <c r="C40" s="43" t="s">
        <v>26</v>
      </c>
      <c r="D40" s="43"/>
      <c r="E40" s="43"/>
    </row>
    <row r="41" spans="1:6" ht="15" customHeight="1" x14ac:dyDescent="0.25">
      <c r="A41" s="1"/>
      <c r="B41" s="6">
        <v>8</v>
      </c>
      <c r="C41" s="32" t="s">
        <v>52</v>
      </c>
      <c r="D41" s="33">
        <v>6.9329999999999998</v>
      </c>
      <c r="E41" s="33">
        <f t="shared" si="0"/>
        <v>0.10922169499215455</v>
      </c>
    </row>
    <row r="42" spans="1:6" ht="30" x14ac:dyDescent="0.25">
      <c r="A42" s="1"/>
      <c r="B42" s="6">
        <v>9</v>
      </c>
      <c r="C42" s="32" t="s">
        <v>31</v>
      </c>
      <c r="D42" s="33">
        <f>10.765</f>
        <v>10.765000000000001</v>
      </c>
      <c r="E42" s="33">
        <f t="shared" si="0"/>
        <v>0.16959058799805909</v>
      </c>
    </row>
    <row r="43" spans="1:6" x14ac:dyDescent="0.25">
      <c r="A43" s="1"/>
      <c r="B43" s="6">
        <v>10</v>
      </c>
      <c r="C43" s="32" t="s">
        <v>23</v>
      </c>
      <c r="D43" s="33">
        <f>(E13+E15)*0.01+0.818</f>
        <v>11.36356</v>
      </c>
      <c r="E43" s="33">
        <f t="shared" si="0"/>
        <v>0.17902023429179975</v>
      </c>
    </row>
    <row r="44" spans="1:6" x14ac:dyDescent="0.25">
      <c r="A44" s="1"/>
      <c r="B44" s="6">
        <v>11</v>
      </c>
      <c r="C44" s="34" t="s">
        <v>27</v>
      </c>
      <c r="D44" s="33">
        <v>143.941</v>
      </c>
      <c r="E44" s="33">
        <f t="shared" si="0"/>
        <v>2.2676301743640157</v>
      </c>
    </row>
    <row r="45" spans="1:6" ht="15" customHeight="1" x14ac:dyDescent="0.25">
      <c r="A45" s="1"/>
      <c r="B45" s="29">
        <v>12</v>
      </c>
      <c r="C45" s="35" t="s">
        <v>55</v>
      </c>
      <c r="D45" s="36">
        <f>D18+D25+D26+D28+D37+D38+D39+D41+D42+D43+D44</f>
        <v>1455.8744538600001</v>
      </c>
      <c r="E45" s="36">
        <f t="shared" si="0"/>
        <v>22.935680880768285</v>
      </c>
      <c r="F45" s="41"/>
    </row>
    <row r="46" spans="1:6" ht="15" customHeight="1" x14ac:dyDescent="0.25">
      <c r="A46" s="1"/>
      <c r="B46" s="6">
        <v>13</v>
      </c>
      <c r="C46" s="37" t="s">
        <v>28</v>
      </c>
      <c r="D46" s="33">
        <f>E11-D45</f>
        <v>-411.57845386000008</v>
      </c>
      <c r="E46" s="38"/>
    </row>
    <row r="47" spans="1:6" ht="21" customHeight="1" x14ac:dyDescent="0.25">
      <c r="A47" s="1"/>
      <c r="B47" s="6">
        <v>14</v>
      </c>
      <c r="C47" s="37" t="s">
        <v>54</v>
      </c>
      <c r="D47" s="33">
        <f>(150484.77+26900.3)/1000</f>
        <v>177.38506999999998</v>
      </c>
      <c r="E47" s="38"/>
    </row>
    <row r="48" spans="1:6" ht="15" hidden="1" customHeight="1" x14ac:dyDescent="0.25">
      <c r="A48" s="1"/>
      <c r="B48" s="6">
        <v>15</v>
      </c>
      <c r="C48" s="37" t="s">
        <v>29</v>
      </c>
      <c r="D48" s="39">
        <f>D46-D47</f>
        <v>-588.96352386000012</v>
      </c>
      <c r="E48" s="40"/>
    </row>
    <row r="49" spans="1:5" x14ac:dyDescent="0.25">
      <c r="A49" s="1"/>
      <c r="B49" s="2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</sheetData>
  <mergeCells count="15">
    <mergeCell ref="B1:E1"/>
    <mergeCell ref="B2:E2"/>
    <mergeCell ref="B4:E4"/>
    <mergeCell ref="B5:D5"/>
    <mergeCell ref="B6:D6"/>
    <mergeCell ref="B7:D7"/>
    <mergeCell ref="C40:E40"/>
    <mergeCell ref="B12:D12"/>
    <mergeCell ref="B13:D13"/>
    <mergeCell ref="B14:D14"/>
    <mergeCell ref="B15:D15"/>
    <mergeCell ref="C27:E27"/>
    <mergeCell ref="B10:C10"/>
    <mergeCell ref="B8:D8"/>
    <mergeCell ref="B11:D11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2021-03-23T06:12:24Z</dcterms:modified>
</cp:coreProperties>
</file>