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D39" i="2"/>
  <c r="D38" i="2"/>
  <c r="D34" i="2"/>
  <c r="D37" i="2"/>
  <c r="D36" i="2"/>
  <c r="D31" i="2"/>
  <c r="D26" i="2"/>
  <c r="D18" i="2"/>
  <c r="D21" i="2" s="1"/>
  <c r="D19" i="2"/>
  <c r="D47" i="2"/>
  <c r="D24" i="2" l="1"/>
  <c r="E11" i="2" l="1"/>
  <c r="E5" i="2" l="1"/>
  <c r="E35" i="2" s="1"/>
  <c r="E44" i="2" l="1"/>
  <c r="E41" i="2"/>
  <c r="E31" i="2"/>
  <c r="E29" i="2"/>
  <c r="E42" i="2"/>
  <c r="E30" i="2"/>
  <c r="D33" i="2"/>
  <c r="E33" i="2" s="1"/>
  <c r="E38" i="2"/>
  <c r="E18" i="2"/>
  <c r="E39" i="2"/>
  <c r="E36" i="2"/>
  <c r="E26" i="2"/>
  <c r="E25" i="2"/>
  <c r="E43" i="2"/>
  <c r="E34" i="2"/>
  <c r="E37" i="2"/>
  <c r="D32" i="2"/>
  <c r="E32" i="2" s="1"/>
  <c r="E21" i="2" l="1"/>
  <c r="E19" i="2"/>
  <c r="D28" i="2"/>
  <c r="E24" i="2" l="1"/>
  <c r="D45" i="2"/>
  <c r="E45" i="2" s="1"/>
  <c r="E28" i="2"/>
  <c r="D46" i="2" l="1"/>
  <c r="D48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<sst xmlns="http://schemas.openxmlformats.org/spreadsheetml/2006/main" count="61" uniqueCount="60">
  <si>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</si>
  <si>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</si>
  <si>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</si>
  <si>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</si>
  <si>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</si>
  <si>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</si>
  <si>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</si>
  <si>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</si>
  <si>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</si>
  <si>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</si>
  <si>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</si>
  <si>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</si>
  <si>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</si>
  <si>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</si>
  <si>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</si>
  <si>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</si>
  <si>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</si>
  <si>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</si>
  <si>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</si>
  <si>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</si>
  <si>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</si>
  <si>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</si>
  <si>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</si>
  <si>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</si>
  <si>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</si>
  <si>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</si>
  <si>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</si>
  <si>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</si>
  <si>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</si>
  <si>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</si>
  <si>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</si>
  <si>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</si>
  <si>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</si>
  <si>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</si>
  <si>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</si>
  <si>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</si>
  <si>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</si>
  <si>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</si>
  <si>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</si>
  <si>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</si>
  <si>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</si>
  <si>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</si>
  <si>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</si>
  <si>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</si>
  <si>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</si>
  <si>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</si>
  <si>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</si>
  <si>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</si>
  <si>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</si>
  <si>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</si>
  <si>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</si>
  <si>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</si>
  <si>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</si>
  <si>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</si>
  <si>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</si>
  <si>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</si>
  <si>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>4.8.</t>
  </si>
  <si>
    <t>Техническое обслуживание источника теплоснабжения  (теплогенератоной)</t>
  </si>
  <si>
    <t xml:space="preserve">Отчет о фактических  расходах,  о выполнении договора упрвления многоквартирным домом № 57, ул.Щорса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</si>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</sst>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40" workbookViewId="0">
      <selection activeCell="K40" sqref="K40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6" t="s">
        <v>30</v>
      </c>
      <c r="C1" s="36"/>
      <c r="D1" s="36"/>
      <c r="E1" s="36"/>
    </row>
    <row r="2" spans="1:8" ht="40.5" customHeight="1" x14ac:dyDescent="0.25">
      <c r="A2" s="1"/>
      <c r="B2" s="37" t="s">
        <v>58</v>
      </c>
      <c r="C2" s="37"/>
      <c r="D2" s="37"/>
      <c r="E2" s="3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8" t="s">
        <v>0</v>
      </c>
      <c r="C4" s="38"/>
      <c r="D4" s="38"/>
      <c r="E4" s="38"/>
    </row>
    <row r="5" spans="1:8" ht="15.75" customHeight="1" x14ac:dyDescent="0.25">
      <c r="A5" s="1"/>
      <c r="B5" s="39" t="s">
        <v>1</v>
      </c>
      <c r="C5" s="39"/>
      <c r="D5" s="39"/>
      <c r="E5" s="9">
        <f>E6+E7</f>
        <v>26410.15</v>
      </c>
    </row>
    <row r="6" spans="1:8" ht="15.75" customHeight="1" x14ac:dyDescent="0.25">
      <c r="A6" s="1"/>
      <c r="B6" s="40" t="s">
        <v>2</v>
      </c>
      <c r="C6" s="40"/>
      <c r="D6" s="40"/>
      <c r="E6" s="10">
        <v>25058.9</v>
      </c>
    </row>
    <row r="7" spans="1:8" ht="15.75" customHeight="1" x14ac:dyDescent="0.25">
      <c r="A7" s="1"/>
      <c r="B7" s="40" t="s">
        <v>3</v>
      </c>
      <c r="C7" s="40"/>
      <c r="D7" s="40"/>
      <c r="E7" s="33">
        <v>1351.25</v>
      </c>
    </row>
    <row r="8" spans="1:8" ht="15.75" customHeight="1" x14ac:dyDescent="0.25">
      <c r="A8" s="1"/>
      <c r="B8" s="40" t="s">
        <v>8</v>
      </c>
      <c r="C8" s="40"/>
      <c r="D8" s="40"/>
      <c r="E8" s="34">
        <v>11.9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8" t="s">
        <v>32</v>
      </c>
      <c r="C10" s="48"/>
      <c r="D10" s="1"/>
      <c r="E10" s="1"/>
    </row>
    <row r="11" spans="1:8" ht="15.75" customHeight="1" x14ac:dyDescent="0.25">
      <c r="A11" s="1"/>
      <c r="B11" s="49" t="s">
        <v>53</v>
      </c>
      <c r="C11" s="49"/>
      <c r="D11" s="49"/>
      <c r="E11" s="13">
        <f>E12+E14</f>
        <v>4169.5060000000003</v>
      </c>
    </row>
    <row r="12" spans="1:8" ht="15.75" customHeight="1" x14ac:dyDescent="0.25">
      <c r="A12" s="1"/>
      <c r="B12" s="42" t="s">
        <v>4</v>
      </c>
      <c r="C12" s="42"/>
      <c r="D12" s="42"/>
      <c r="E12" s="14">
        <v>3727.348</v>
      </c>
    </row>
    <row r="13" spans="1:8" ht="15.75" customHeight="1" x14ac:dyDescent="0.25">
      <c r="A13" s="1"/>
      <c r="B13" s="43" t="s">
        <v>5</v>
      </c>
      <c r="C13" s="43"/>
      <c r="D13" s="43"/>
      <c r="E13" s="15">
        <v>3673.4180000000001</v>
      </c>
    </row>
    <row r="14" spans="1:8" ht="15.75" customHeight="1" x14ac:dyDescent="0.25">
      <c r="A14" s="1"/>
      <c r="B14" s="42" t="s">
        <v>6</v>
      </c>
      <c r="C14" s="42"/>
      <c r="D14" s="42"/>
      <c r="E14" s="14">
        <v>442.15800000000002</v>
      </c>
    </row>
    <row r="15" spans="1:8" ht="15.75" customHeight="1" x14ac:dyDescent="0.25">
      <c r="A15" s="1"/>
      <c r="B15" s="44" t="s">
        <v>7</v>
      </c>
      <c r="C15" s="44"/>
      <c r="D15" s="44"/>
      <c r="E15" s="16">
        <v>442.71300000000002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638217.11*1.302/1000</f>
        <v>830.95867721999991</v>
      </c>
      <c r="E18" s="20">
        <f>D18/12/$E$5*1000</f>
        <v>2.6219675554663637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D18*0.324</f>
        <v>269.23061141927997</v>
      </c>
      <c r="E19" s="22">
        <f>E18*0.324</f>
        <v>0.84951748797110183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D18*0.506</f>
        <v>420.46509067331993</v>
      </c>
      <c r="E21" s="22">
        <f>E18*0.506</f>
        <v>1.32671558306598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59</v>
      </c>
      <c r="D24" s="22">
        <f>D18-D19-D21</f>
        <v>141.26297512740001</v>
      </c>
      <c r="E24" s="22">
        <f>E18-E19-E21</f>
        <v>0.44573448442928187</v>
      </c>
    </row>
    <row r="25" spans="1:6" x14ac:dyDescent="0.25">
      <c r="A25" s="1"/>
      <c r="B25" s="6">
        <v>2</v>
      </c>
      <c r="C25" s="19" t="s">
        <v>13</v>
      </c>
      <c r="D25" s="20">
        <v>7.4269999999999996</v>
      </c>
      <c r="E25" s="20">
        <f>D25/12/$E$5*1000</f>
        <v>2.3434803159643799E-2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(21295.81+347694.57)*1.302/1000</f>
        <v>480.42547475999999</v>
      </c>
      <c r="E26" s="20">
        <f>D26/12/$E$5*1000</f>
        <v>1.5159117320424154</v>
      </c>
    </row>
    <row r="27" spans="1:6" ht="138" customHeight="1" x14ac:dyDescent="0.25">
      <c r="A27" s="1"/>
      <c r="B27" s="6"/>
      <c r="C27" s="45" t="s">
        <v>36</v>
      </c>
      <c r="D27" s="46"/>
      <c r="E27" s="47"/>
    </row>
    <row r="28" spans="1:6" ht="19.5" customHeight="1" x14ac:dyDescent="0.25">
      <c r="A28" s="1"/>
      <c r="B28" s="6">
        <v>4</v>
      </c>
      <c r="C28" s="19" t="s">
        <v>15</v>
      </c>
      <c r="D28" s="20">
        <f>SUM(D29:D36)</f>
        <v>1214.715962</v>
      </c>
      <c r="E28" s="20">
        <f t="shared" ref="E28:E45" si="0">D28/12/$E$5*1000</f>
        <v>3.8328570707347995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26.994</v>
      </c>
      <c r="E29" s="26">
        <f t="shared" si="0"/>
        <v>8.5175585901632503E-2</v>
      </c>
    </row>
    <row r="30" spans="1:6" ht="38.25" x14ac:dyDescent="0.25">
      <c r="A30" s="1"/>
      <c r="B30" s="17" t="s">
        <v>43</v>
      </c>
      <c r="C30" s="25" t="s">
        <v>17</v>
      </c>
      <c r="D30" s="26">
        <v>156.828</v>
      </c>
      <c r="E30" s="26">
        <f t="shared" si="0"/>
        <v>0.49484762487149825</v>
      </c>
    </row>
    <row r="31" spans="1:6" ht="25.5" x14ac:dyDescent="0.25">
      <c r="A31" s="1"/>
      <c r="B31" s="17" t="s">
        <v>44</v>
      </c>
      <c r="C31" s="25" t="s">
        <v>18</v>
      </c>
      <c r="D31" s="26">
        <f>2.077+65+35.196</f>
        <v>102.273</v>
      </c>
      <c r="E31" s="26">
        <f t="shared" si="0"/>
        <v>0.32270736818988149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3.1692180000000008</v>
      </c>
      <c r="E32" s="26">
        <f t="shared" si="0"/>
        <v>0.01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25.353744000000006</v>
      </c>
      <c r="E33" s="26">
        <f t="shared" si="0"/>
        <v>0.08</v>
      </c>
    </row>
    <row r="34" spans="1:6" ht="38.25" x14ac:dyDescent="0.25">
      <c r="A34" s="1"/>
      <c r="B34" s="17" t="s">
        <v>47</v>
      </c>
      <c r="C34" s="25" t="s">
        <v>21</v>
      </c>
      <c r="D34" s="26">
        <f>11.35+9.763+765.01</f>
        <v>786.12300000000005</v>
      </c>
      <c r="E34" s="26">
        <f t="shared" si="0"/>
        <v>2.4804951884029434</v>
      </c>
    </row>
    <row r="35" spans="1:6" x14ac:dyDescent="0.25">
      <c r="A35" s="1"/>
      <c r="B35" s="17" t="s">
        <v>48</v>
      </c>
      <c r="C35" s="25" t="s">
        <v>57</v>
      </c>
      <c r="D35" s="26">
        <v>100.91800000000001</v>
      </c>
      <c r="E35" s="26">
        <f t="shared" si="0"/>
        <v>0.31843186552644848</v>
      </c>
    </row>
    <row r="36" spans="1:6" x14ac:dyDescent="0.25">
      <c r="A36" s="1"/>
      <c r="B36" s="17" t="s">
        <v>56</v>
      </c>
      <c r="C36" s="25" t="s">
        <v>49</v>
      </c>
      <c r="D36" s="26">
        <f>0.268+1.135+0.243+0.214+9.252+1.924+0.021</f>
        <v>13.057</v>
      </c>
      <c r="E36" s="26">
        <f t="shared" si="0"/>
        <v>4.1199437842395187E-2</v>
      </c>
    </row>
    <row r="37" spans="1:6" ht="35.25" customHeight="1" x14ac:dyDescent="0.25">
      <c r="A37" s="1"/>
      <c r="B37" s="6">
        <v>5</v>
      </c>
      <c r="C37" s="19" t="s">
        <v>50</v>
      </c>
      <c r="D37" s="20">
        <f>2.701+232.448+98.734+56.11</f>
        <v>389.99299999999999</v>
      </c>
      <c r="E37" s="20">
        <f t="shared" si="0"/>
        <v>1.2305653949964943</v>
      </c>
    </row>
    <row r="38" spans="1:6" ht="30.75" customHeight="1" x14ac:dyDescent="0.25">
      <c r="A38" s="1"/>
      <c r="B38" s="6">
        <v>6</v>
      </c>
      <c r="C38" s="19" t="s">
        <v>22</v>
      </c>
      <c r="D38" s="20">
        <f>6.327+108.516+13.495</f>
        <v>128.33799999999999</v>
      </c>
      <c r="E38" s="20">
        <f t="shared" si="0"/>
        <v>0.4049516316012341</v>
      </c>
    </row>
    <row r="39" spans="1:6" ht="21" customHeight="1" x14ac:dyDescent="0.25">
      <c r="A39" s="1"/>
      <c r="B39" s="6">
        <v>7</v>
      </c>
      <c r="C39" s="19" t="s">
        <v>25</v>
      </c>
      <c r="D39" s="20">
        <f>920.819+194.115</f>
        <v>1114.934</v>
      </c>
      <c r="E39" s="20">
        <f t="shared" si="0"/>
        <v>3.5180098055734881</v>
      </c>
    </row>
    <row r="40" spans="1:6" ht="215.25" customHeight="1" x14ac:dyDescent="0.25">
      <c r="A40" s="1"/>
      <c r="B40" s="6"/>
      <c r="C40" s="41" t="s">
        <v>26</v>
      </c>
      <c r="D40" s="41"/>
      <c r="E40" s="41"/>
    </row>
    <row r="41" spans="1:6" ht="15" customHeight="1" x14ac:dyDescent="0.25">
      <c r="A41" s="1"/>
      <c r="B41" s="6">
        <v>8</v>
      </c>
      <c r="C41" s="19" t="s">
        <v>52</v>
      </c>
      <c r="D41" s="20">
        <v>34.616</v>
      </c>
      <c r="E41" s="20">
        <f t="shared" si="0"/>
        <v>0.10922568280250837</v>
      </c>
    </row>
    <row r="42" spans="1:6" ht="30" x14ac:dyDescent="0.25">
      <c r="A42" s="1"/>
      <c r="B42" s="6">
        <v>9</v>
      </c>
      <c r="C42" s="19" t="s">
        <v>31</v>
      </c>
      <c r="D42" s="20">
        <v>53.747999999999998</v>
      </c>
      <c r="E42" s="20">
        <f t="shared" si="0"/>
        <v>0.16959388719867172</v>
      </c>
    </row>
    <row r="43" spans="1:6" x14ac:dyDescent="0.25">
      <c r="A43" s="1"/>
      <c r="B43" s="6">
        <v>10</v>
      </c>
      <c r="C43" s="19" t="s">
        <v>23</v>
      </c>
      <c r="D43" s="20">
        <f>(E13+E15)*0.01+4.082</f>
        <v>45.243310000000008</v>
      </c>
      <c r="E43" s="20">
        <f t="shared" si="0"/>
        <v>0.14275859218267725</v>
      </c>
    </row>
    <row r="44" spans="1:6" x14ac:dyDescent="0.25">
      <c r="A44" s="1"/>
      <c r="B44" s="6">
        <v>11</v>
      </c>
      <c r="C44" s="27" t="s">
        <v>27</v>
      </c>
      <c r="D44" s="20">
        <v>485.83800000000002</v>
      </c>
      <c r="E44" s="20">
        <f t="shared" si="0"/>
        <v>1.5329901571933517</v>
      </c>
    </row>
    <row r="45" spans="1:6" ht="15" customHeight="1" x14ac:dyDescent="0.25">
      <c r="A45" s="1"/>
      <c r="B45" s="18">
        <v>12</v>
      </c>
      <c r="C45" s="28" t="s">
        <v>55</v>
      </c>
      <c r="D45" s="29">
        <f>D18+D25+D26+D28+D37+D38+D39+D41+D42+D43+D44</f>
        <v>4786.2374239799992</v>
      </c>
      <c r="E45" s="29">
        <f t="shared" si="0"/>
        <v>15.102266312951647</v>
      </c>
      <c r="F45" s="35"/>
    </row>
    <row r="46" spans="1:6" ht="15" customHeight="1" x14ac:dyDescent="0.25">
      <c r="A46" s="1"/>
      <c r="B46" s="6">
        <v>13</v>
      </c>
      <c r="C46" s="30" t="s">
        <v>28</v>
      </c>
      <c r="D46" s="20">
        <f>E11-D45</f>
        <v>-616.73142397999891</v>
      </c>
      <c r="E46" s="22"/>
    </row>
    <row r="47" spans="1:6" ht="21" customHeight="1" x14ac:dyDescent="0.25">
      <c r="A47" s="1"/>
      <c r="B47" s="6">
        <v>14</v>
      </c>
      <c r="C47" s="30" t="s">
        <v>54</v>
      </c>
      <c r="D47" s="20">
        <f>(363901.64+104584.56)/1000</f>
        <v>468.4862</v>
      </c>
      <c r="E47" s="22"/>
    </row>
    <row r="48" spans="1:6" ht="15" hidden="1" customHeight="1" x14ac:dyDescent="0.25">
      <c r="A48" s="1"/>
      <c r="B48" s="6">
        <v>15</v>
      </c>
      <c r="C48" s="30" t="s">
        <v>29</v>
      </c>
      <c r="D48" s="31">
        <f>D46-D47</f>
        <v>-1085.217623979999</v>
      </c>
      <c r="E48" s="32"/>
    </row>
    <row r="49" spans="1:5" x14ac:dyDescent="0.25">
      <c r="A49" s="1"/>
      <c r="B49" s="2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7:D7"/>
    <mergeCell ref="C40:E40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2021-03-23T08:59:56Z</dcterms:modified>
</cp:coreProperties>
</file>